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2026001 - Dalov - rekon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'2026001 - Dalov - rekonst...'!$C$117:$K$181</definedName>
    <definedName name="_xlnm.Print_Area" localSheetId="1">'2026001 - Dalov - rekonst...'!$C$4:$J$76,'2026001 - Dalov - rekonst...'!$C$82:$J$101,'2026001 - Dalov - rekonst...'!$C$107:$J$181</definedName>
    <definedName name="_xlnm.Print_Titles" localSheetId="1">'2026001 - Dalov - rekonst...'!$117:$117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F114"/>
  <c r="F112"/>
  <c r="E110"/>
  <c r="F89"/>
  <c r="F87"/>
  <c r="E85"/>
  <c r="J22"/>
  <c r="E22"/>
  <c r="J115"/>
  <c r="J21"/>
  <c r="J19"/>
  <c r="E19"/>
  <c r="J89"/>
  <c r="J18"/>
  <c r="J16"/>
  <c r="E16"/>
  <c r="F115"/>
  <c r="J15"/>
  <c r="J10"/>
  <c r="J112"/>
  <c i="1" r="L90"/>
  <c r="AM90"/>
  <c r="AM89"/>
  <c r="L89"/>
  <c r="AM87"/>
  <c r="L87"/>
  <c r="L85"/>
  <c r="L84"/>
  <c i="2" r="BK181"/>
  <c r="BK172"/>
  <c r="BK169"/>
  <c r="BK167"/>
  <c r="BK165"/>
  <c r="J163"/>
  <c r="BK161"/>
  <c r="BK159"/>
  <c r="BK157"/>
  <c r="BK153"/>
  <c r="J151"/>
  <c r="BK147"/>
  <c r="BK138"/>
  <c r="BK137"/>
  <c r="J135"/>
  <c r="J129"/>
  <c r="BK127"/>
  <c r="J121"/>
  <c i="1" r="AS94"/>
  <c i="2" r="J181"/>
  <c r="BK180"/>
  <c r="J180"/>
  <c r="J161"/>
  <c r="BK155"/>
  <c r="J140"/>
  <c r="BK131"/>
  <c r="J125"/>
  <c r="BK121"/>
  <c r="BK179"/>
  <c r="J178"/>
  <c r="BK175"/>
  <c r="BK174"/>
  <c r="J172"/>
  <c r="J169"/>
  <c r="BK163"/>
  <c r="BK151"/>
  <c r="J147"/>
  <c r="BK143"/>
  <c r="BK133"/>
  <c r="J131"/>
  <c r="BK125"/>
  <c r="J165"/>
  <c r="J159"/>
  <c r="J153"/>
  <c r="J149"/>
  <c r="J145"/>
  <c r="BK140"/>
  <c r="J138"/>
  <c r="BK135"/>
  <c r="J167"/>
  <c r="BK149"/>
  <c r="BK145"/>
  <c r="J143"/>
  <c r="J137"/>
  <c r="J123"/>
  <c r="J179"/>
  <c r="BK178"/>
  <c r="J175"/>
  <c r="J174"/>
  <c r="J157"/>
  <c r="J155"/>
  <c r="J133"/>
  <c r="BK129"/>
  <c r="J127"/>
  <c r="BK123"/>
  <c l="1" r="P142"/>
  <c r="T142"/>
  <c r="P120"/>
  <c r="P119"/>
  <c r="P118"/>
  <c i="1" r="AU95"/>
  <c i="2" r="T120"/>
  <c r="T119"/>
  <c r="T118"/>
  <c r="P136"/>
  <c r="R136"/>
  <c r="R142"/>
  <c r="BK171"/>
  <c r="J171"/>
  <c r="J99"/>
  <c r="R171"/>
  <c r="BK142"/>
  <c r="J142"/>
  <c r="J98"/>
  <c r="P171"/>
  <c r="BK120"/>
  <c r="BK119"/>
  <c r="BK118"/>
  <c r="J118"/>
  <c r="R120"/>
  <c r="BK136"/>
  <c r="J136"/>
  <c r="J97"/>
  <c r="T136"/>
  <c r="T171"/>
  <c r="BK177"/>
  <c r="J177"/>
  <c r="J100"/>
  <c r="R177"/>
  <c r="P177"/>
  <c r="T177"/>
  <c r="F90"/>
  <c r="BE135"/>
  <c r="BE140"/>
  <c r="BE169"/>
  <c r="BE172"/>
  <c r="BE179"/>
  <c r="J90"/>
  <c r="J114"/>
  <c r="BE137"/>
  <c r="BE147"/>
  <c r="J87"/>
  <c r="BE123"/>
  <c r="BE175"/>
  <c r="BE178"/>
  <c r="BE181"/>
  <c r="BE121"/>
  <c r="BE125"/>
  <c r="BE129"/>
  <c r="BE131"/>
  <c r="BE138"/>
  <c r="BE145"/>
  <c r="BE149"/>
  <c r="BE153"/>
  <c r="BE155"/>
  <c r="BE159"/>
  <c r="BE161"/>
  <c r="BE180"/>
  <c r="BE127"/>
  <c r="BE133"/>
  <c r="BE143"/>
  <c r="BE151"/>
  <c r="BE157"/>
  <c r="BE163"/>
  <c r="BE165"/>
  <c r="BE167"/>
  <c r="BE174"/>
  <c r="F33"/>
  <c i="1" r="BB95"/>
  <c r="BB94"/>
  <c r="W31"/>
  <c r="AU94"/>
  <c i="2" r="F32"/>
  <c i="1" r="BA95"/>
  <c r="BA94"/>
  <c r="W30"/>
  <c i="2" r="J32"/>
  <c i="1" r="AW95"/>
  <c i="2" r="J28"/>
  <c i="1" r="AG95"/>
  <c r="AG94"/>
  <c r="AK26"/>
  <c i="2" r="F35"/>
  <c i="1" r="BD95"/>
  <c r="BD94"/>
  <c r="W33"/>
  <c i="2" r="F34"/>
  <c i="1" r="BC95"/>
  <c r="BC94"/>
  <c r="W32"/>
  <c i="2" l="1" r="R119"/>
  <c r="R118"/>
  <c r="J94"/>
  <c r="J120"/>
  <c r="J96"/>
  <c r="J119"/>
  <c r="J95"/>
  <c i="1" r="AW94"/>
  <c r="AK30"/>
  <c r="AY94"/>
  <c i="2" r="F31"/>
  <c i="1" r="AZ95"/>
  <c r="AZ94"/>
  <c r="W29"/>
  <c r="AX94"/>
  <c i="2" r="J31"/>
  <c i="1" r="AV95"/>
  <c r="AT95"/>
  <c r="AN95"/>
  <c i="2" l="1" r="J37"/>
  <c i="1"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<sst xmlns="http://schemas.openxmlformats.org/spreadsheetml/2006/main">
  <si>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</si>
  <si>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</si>
  <si>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</si>
  <si>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</si>
  <si>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</si>
  <si>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{53a592da-101b-4423-a989-85a8ead46d5d}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</si>
  <si>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</si>
  <si>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</si>
  <si>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</si>
  <si>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</si>
  <si>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</si>
  <si>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</si>
  <si>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</si>
  <si>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</si>
  <si>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2026001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</si>
  <si>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</si>
  <si>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</si>
  <si>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Dalov - rekonstrukce chodníku podél komunikace</t>
  </si>
  <si>
    <t>KSO:</t>
  </si>
  <si>
    <t>CC-CZ:</t>
  </si>
  <si>
    <t>Místo:</t>
  </si>
  <si>
    <t>Dalov</t>
  </si>
  <si>
    <t>Datum:</t>
  </si>
  <si>
    <t>18. 1. 2026</t>
  </si>
  <si>
    <t>Zadavatel:</t>
  </si>
  <si>
    <t>IČ:</t>
  </si>
  <si>
    <t>00299529</t>
  </si>
  <si>
    <t>Město Šternberk</t>
  </si>
  <si>
    <t>DIČ:</t>
  </si>
  <si>
    <t>CZ00299529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</si>
  <si>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</si>
  <si>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</si>
  <si>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</si>
  <si>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</si>
  <si>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</si>
  <si>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</si>
  <si>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</si>
  <si>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</si>
  <si>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</si>
  <si>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</si>
  <si>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</si>
  <si>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</si>
  <si>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</si>
  <si>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</si>
  <si>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</si>
  <si>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</si>
  <si>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</si>
  <si>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</si>
  <si>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</si>
  <si>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</si>
  <si>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</si>
  <si>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</si>
  <si>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</si>
  <si>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</si>
  <si>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</si>
  <si>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</si>
  <si>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</si>
  <si>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</si>
  <si>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</si>
  <si>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</si>
  <si>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</si>
  <si>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</si>
  <si>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</si>
  <si>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</si>
  <si>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</si>
  <si>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</si>
  <si>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</si>
  <si>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</si>
  <si>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</si>
  <si>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</si>
  <si>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</si>
  <si>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</si>
  <si>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</si>
  <si>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</si>
  <si>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</si>
  <si>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</si>
  <si>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</si>
  <si>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</si>
  <si>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</si>
  <si>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</si>
  <si>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</si>
  <si>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</si>
  <si>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</si>
  <si>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</si>
  <si>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</si>
  <si>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</si>
  <si>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</si>
  <si>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</si>
  <si>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</si>
  <si>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</si>
  <si>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</si>
  <si>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</si>
  <si>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D.01 - Bourání konstrukcí</t>
  </si>
  <si>
    <t xml:space="preserve">    D.02 - Podkladní vrstvy</t>
  </si>
  <si>
    <t xml:space="preserve">    D.03 - Nové konstrukce</t>
  </si>
  <si>
    <t xml:space="preserve">    D.04 - Terénní a ostatní úpravy</t>
  </si>
  <si>
    <t xml:space="preserve">    D.05 - VON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</si>
  <si>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</si>
  <si>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</si>
  <si>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</si>
  <si>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</si>
  <si>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</si>
  <si>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</si>
  <si>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</si>
  <si>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</si>
  <si>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</si>
  <si>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</si>
  <si>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</si>
  <si>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</si>
  <si>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</si>
  <si>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</si>
  <si>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</si>
  <si>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D.01</t>
  </si>
  <si>
    <t>Bourání konstrukcí</t>
  </si>
  <si>
    <t>K</t>
  </si>
  <si>
    <t>pol.1</t>
  </si>
  <si>
    <t>Odstranění bet.dlažby tl 5cm</t>
  </si>
  <si>
    <t>m2</t>
  </si>
  <si>
    <t>4</t>
  </si>
  <si>
    <t>-29256805</t>
  </si>
  <si>
    <t>P</t>
  </si>
  <si>
    <t xml:space="preserve">Poznámka k položce:_x000d_
odstranění, naložení, odvoz, skládkovné </t>
  </si>
  <si>
    <t>pol.2</t>
  </si>
  <si>
    <t>Odstranění živičného povrchu tl. 5cm</t>
  </si>
  <si>
    <t>-1600929255</t>
  </si>
  <si>
    <t>3</t>
  </si>
  <si>
    <t>pol.2-2</t>
  </si>
  <si>
    <t>Odstranění betonu tl. do 30cm vyztuženého sítěmi</t>
  </si>
  <si>
    <t>684816266</t>
  </si>
  <si>
    <t>pol.3</t>
  </si>
  <si>
    <t>Odstranění betonových obrub - silničních</t>
  </si>
  <si>
    <t>m</t>
  </si>
  <si>
    <t>-1692500736</t>
  </si>
  <si>
    <t>5</t>
  </si>
  <si>
    <t>pol.4</t>
  </si>
  <si>
    <t>Odstranění betonových obrub - chodníkových</t>
  </si>
  <si>
    <t>158085741</t>
  </si>
  <si>
    <t>6</t>
  </si>
  <si>
    <t>pol.5</t>
  </si>
  <si>
    <t>Odstranění podkl.vrstev 200mm (pod chodníky)</t>
  </si>
  <si>
    <t>-1311837306</t>
  </si>
  <si>
    <t>7</t>
  </si>
  <si>
    <t>pol.6</t>
  </si>
  <si>
    <t>Odstranění podkl.vrstev 300mm (pod vjezdy)</t>
  </si>
  <si>
    <t>-860047365</t>
  </si>
  <si>
    <t>8</t>
  </si>
  <si>
    <t>pol.7</t>
  </si>
  <si>
    <t>Řez asfaltu 50 - 100 mm</t>
  </si>
  <si>
    <t>1941207776</t>
  </si>
  <si>
    <t>D.02</t>
  </si>
  <si>
    <t>Podkladní vrstvy</t>
  </si>
  <si>
    <t>9</t>
  </si>
  <si>
    <t>pol.8</t>
  </si>
  <si>
    <t xml:space="preserve">Úprava pláně </t>
  </si>
  <si>
    <t>923335182</t>
  </si>
  <si>
    <t>10</t>
  </si>
  <si>
    <t>pol.9</t>
  </si>
  <si>
    <t xml:space="preserve">ŠD 0-32  150mm - chodník</t>
  </si>
  <si>
    <t>1409589989</t>
  </si>
  <si>
    <t>Poznámka k položce:_x000d_
D+M komplet se zhutněním</t>
  </si>
  <si>
    <t>11</t>
  </si>
  <si>
    <t>pol.10</t>
  </si>
  <si>
    <t xml:space="preserve">ŠD 0-32  250mm - vjezdy</t>
  </si>
  <si>
    <t>273853852</t>
  </si>
  <si>
    <t>D.03</t>
  </si>
  <si>
    <t>Nové konstrukce</t>
  </si>
  <si>
    <t>pol.11</t>
  </si>
  <si>
    <t>Kladení dlažby 6cm do 4cm drti</t>
  </si>
  <si>
    <t>-1724399417</t>
  </si>
  <si>
    <t>Poznámka k položce:_x000d_
vč zažehlení, zásyp křemičitým pískem</t>
  </si>
  <si>
    <t>13</t>
  </si>
  <si>
    <t>pol.12</t>
  </si>
  <si>
    <t>Kladení dlažby 8cm do 4cm drti</t>
  </si>
  <si>
    <t>-1973348515</t>
  </si>
  <si>
    <t>14</t>
  </si>
  <si>
    <t>pol.13</t>
  </si>
  <si>
    <t>Dlažba 60x100x200 přírodní</t>
  </si>
  <si>
    <t>379020542</t>
  </si>
  <si>
    <t>Poznámka k položce:_x000d_
kompletní dodávka vč. dopravy</t>
  </si>
  <si>
    <t>15</t>
  </si>
  <si>
    <t>pol.14</t>
  </si>
  <si>
    <t>Dlažba 80x100x200 přírodní</t>
  </si>
  <si>
    <t>-768985383</t>
  </si>
  <si>
    <t>16</t>
  </si>
  <si>
    <t>pol.15</t>
  </si>
  <si>
    <t>Dlažba 60x100x200 bílá slepecká</t>
  </si>
  <si>
    <t>1796485896</t>
  </si>
  <si>
    <t>17</t>
  </si>
  <si>
    <t>pol.16</t>
  </si>
  <si>
    <t>Dlažba 60x100x200 červená</t>
  </si>
  <si>
    <t>1841742090</t>
  </si>
  <si>
    <t>18</t>
  </si>
  <si>
    <t>pol.17</t>
  </si>
  <si>
    <t>Osazení silniční obruby</t>
  </si>
  <si>
    <t>304837069</t>
  </si>
  <si>
    <t>Poznámka k položce:_x000d_
komplet vč přípravy podloží, štěrkového lože, betonu</t>
  </si>
  <si>
    <t>19</t>
  </si>
  <si>
    <t>pol.18</t>
  </si>
  <si>
    <t>Osazení chodníkové obruby 10cm</t>
  </si>
  <si>
    <t>139261784</t>
  </si>
  <si>
    <t>20</t>
  </si>
  <si>
    <t>pol.19</t>
  </si>
  <si>
    <t>Osazení jednořádek ze žul. k. do betonu bez dodávky kostky</t>
  </si>
  <si>
    <t>-64932949</t>
  </si>
  <si>
    <t>pol.20</t>
  </si>
  <si>
    <t>Silniční obruba 1000x250x150mm</t>
  </si>
  <si>
    <t>ks</t>
  </si>
  <si>
    <t>-196242282</t>
  </si>
  <si>
    <t>22</t>
  </si>
  <si>
    <t>pol.21</t>
  </si>
  <si>
    <t>Silniční obruba nájezdová 1000x150x150</t>
  </si>
  <si>
    <t>1404270560</t>
  </si>
  <si>
    <t>23</t>
  </si>
  <si>
    <t>pol.22</t>
  </si>
  <si>
    <t xml:space="preserve">Silniční obruba přechodová </t>
  </si>
  <si>
    <t>-423770143</t>
  </si>
  <si>
    <t>24</t>
  </si>
  <si>
    <t>pol.23</t>
  </si>
  <si>
    <t>Silniční obruba R1 (R 0,5)</t>
  </si>
  <si>
    <t>1211580407</t>
  </si>
  <si>
    <t>25</t>
  </si>
  <si>
    <t>pol.24</t>
  </si>
  <si>
    <t>Chodníková obruba 1000x100x200</t>
  </si>
  <si>
    <t>1815894411</t>
  </si>
  <si>
    <t>D.04</t>
  </si>
  <si>
    <t>Terénní a ostatní úpravy</t>
  </si>
  <si>
    <t>26</t>
  </si>
  <si>
    <t>pol.25</t>
  </si>
  <si>
    <t>Ornice 15cm - komplet se zatravněním</t>
  </si>
  <si>
    <t>-2102223472</t>
  </si>
  <si>
    <t>Poznámka k položce:_x000d_
nákup, doprava, rozhrnutí, osetí</t>
  </si>
  <si>
    <t>27</t>
  </si>
  <si>
    <t>pol.26</t>
  </si>
  <si>
    <t>Výšková úprava stávajícíh poklopů</t>
  </si>
  <si>
    <t>257061582</t>
  </si>
  <si>
    <t>28</t>
  </si>
  <si>
    <t>pol.27</t>
  </si>
  <si>
    <t>Nopová folie</t>
  </si>
  <si>
    <t>-118982461</t>
  </si>
  <si>
    <t>Poznámka k položce:_x000d_
nákup, doprava, montáž</t>
  </si>
  <si>
    <t>D.05</t>
  </si>
  <si>
    <t>VON</t>
  </si>
  <si>
    <t>29</t>
  </si>
  <si>
    <t>pol.28</t>
  </si>
  <si>
    <t>Zařízení staveniště</t>
  </si>
  <si>
    <t>soubor</t>
  </si>
  <si>
    <t>-1864128605</t>
  </si>
  <si>
    <t>30</t>
  </si>
  <si>
    <t>pol.29</t>
  </si>
  <si>
    <t>Přechodné DZ</t>
  </si>
  <si>
    <t>1488561484</t>
  </si>
  <si>
    <t>31</t>
  </si>
  <si>
    <t>pol.30</t>
  </si>
  <si>
    <t>geodet práce před a při výstavbě</t>
  </si>
  <si>
    <t>-1514427412</t>
  </si>
  <si>
    <t>32</t>
  </si>
  <si>
    <t>pol.31</t>
  </si>
  <si>
    <t>geodetické práce - zaměření skutečného provedení</t>
  </si>
  <si>
    <t>837200105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</si>
</sst>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31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31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2026001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Dalov - rekonstrukce chodníku podél komunikace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Dalov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18. 1. 2026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Město Šternberk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32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30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'2026001 - Dalov - rekonst...'!J28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'2026001 - Dalov - rekonst...'!P118</f>
        <v>0</v>
      </c>
      <c r="AV95" s="124">
        <f>'2026001 - Dalov - rekonst...'!J31</f>
        <v>0</v>
      </c>
      <c r="AW95" s="124">
        <f>'2026001 - Dalov - rekonst...'!J32</f>
        <v>0</v>
      </c>
      <c r="AX95" s="124">
        <f>'2026001 - Dalov - rekonst...'!J33</f>
        <v>0</v>
      </c>
      <c r="AY95" s="124">
        <f>'2026001 - Dalov - rekonst...'!J34</f>
        <v>0</v>
      </c>
      <c r="AZ95" s="124">
        <f>'2026001 - Dalov - rekonst...'!F31</f>
        <v>0</v>
      </c>
      <c r="BA95" s="124">
        <f>'2026001 - Dalov - rekonst...'!F32</f>
        <v>0</v>
      </c>
      <c r="BB95" s="124">
        <f>'2026001 - Dalov - rekonst...'!F33</f>
        <v>0</v>
      </c>
      <c r="BC95" s="124">
        <f>'2026001 - Dalov - rekonst...'!F34</f>
        <v>0</v>
      </c>
      <c r="BD95" s="126">
        <f>'2026001 - Dalov - rekonst...'!F35</f>
        <v>0</v>
      </c>
      <c r="BE95" s="7"/>
      <c r="BT95" s="127" t="s">
        <v>82</v>
      </c>
      <c r="BU95" s="127" t="s">
        <v>83</v>
      </c>
      <c r="BV95" s="127" t="s">
        <v>78</v>
      </c>
      <c r="BW95" s="127" t="s">
        <v>5</v>
      </c>
      <c r="BX95" s="127" t="s">
        <v>79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s843RSsI6bxp6Jllm6M7cT/kHKrpOMN3jz2+t2jsj7SWbsbiKDKmduxIZEToNXn3Bp1Rg3+z06PP4V/emX/avg==" hashValue="9vm5NCXvMzGQOGHLamoPdFkzEECHWN8VY8DvqPU8WOBvM0pYWwiLy07XXOYEFfbM/8WzZEcsZZYP95r5Sgtmr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6001 - Dalov - rekon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84</v>
      </c>
    </row>
    <row r="4" s="1" customFormat="1" ht="24.96" customHeight="1">
      <c r="B4" s="17"/>
      <c r="D4" s="130" t="s">
        <v>85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18. 1. 2026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26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27</v>
      </c>
      <c r="F13" s="35"/>
      <c r="G13" s="35"/>
      <c r="H13" s="35"/>
      <c r="I13" s="132" t="s">
        <v>28</v>
      </c>
      <c r="J13" s="134" t="s">
        <v>29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30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28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32</v>
      </c>
      <c r="E18" s="35"/>
      <c r="F18" s="35"/>
      <c r="G18" s="35"/>
      <c r="H18" s="35"/>
      <c r="I18" s="132" t="s">
        <v>25</v>
      </c>
      <c r="J18" s="134" t="str">
        <f>IF('Rekapitulace stavby'!AN16="","",'Rekapitulace stavby'!AN16)</f>
        <v/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tr">
        <f>IF('Rekapitulace stavby'!E17="","",'Rekapitulace stavby'!E17)</f>
        <v xml:space="preserve"> </v>
      </c>
      <c r="F19" s="35"/>
      <c r="G19" s="35"/>
      <c r="H19" s="35"/>
      <c r="I19" s="132" t="s">
        <v>28</v>
      </c>
      <c r="J19" s="134" t="str">
        <f>IF('Rekapitulace stavby'!AN17="","",'Rekapitulace stavby'!AN17)</f>
        <v/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35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28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36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142">
        <f>ROUND(J118,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39</v>
      </c>
      <c r="G30" s="35"/>
      <c r="H30" s="35"/>
      <c r="I30" s="143" t="s">
        <v>38</v>
      </c>
      <c r="J30" s="143" t="s">
        <v>40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41</v>
      </c>
      <c r="E31" s="132" t="s">
        <v>42</v>
      </c>
      <c r="F31" s="145">
        <f>ROUND((SUM(BE118:BE181)),  2)</f>
        <v>0</v>
      </c>
      <c r="G31" s="35"/>
      <c r="H31" s="35"/>
      <c r="I31" s="146">
        <v>0.20999999999999999</v>
      </c>
      <c r="J31" s="145">
        <f>ROUND(((SUM(BE118:BE181))*I31),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43</v>
      </c>
      <c r="F32" s="145">
        <f>ROUND((SUM(BF118:BF181)),  2)</f>
        <v>0</v>
      </c>
      <c r="G32" s="35"/>
      <c r="H32" s="35"/>
      <c r="I32" s="146">
        <v>0.12</v>
      </c>
      <c r="J32" s="145">
        <f>ROUND(((SUM(BF118:BF181))*I32),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44</v>
      </c>
      <c r="F33" s="145">
        <f>ROUND((SUM(BG118:BG181)),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45</v>
      </c>
      <c r="F34" s="145">
        <f>ROUND((SUM(BH118:BH181)),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46</v>
      </c>
      <c r="F35" s="145">
        <f>ROUND((SUM(BI118:BI181)),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47</v>
      </c>
      <c r="E37" s="149"/>
      <c r="F37" s="149"/>
      <c r="G37" s="150" t="s">
        <v>48</v>
      </c>
      <c r="H37" s="151" t="s">
        <v>49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50</v>
      </c>
      <c r="E50" s="155"/>
      <c r="F50" s="155"/>
      <c r="G50" s="154" t="s">
        <v>51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52</v>
      </c>
      <c r="E61" s="157"/>
      <c r="F61" s="158" t="s">
        <v>53</v>
      </c>
      <c r="G61" s="156" t="s">
        <v>52</v>
      </c>
      <c r="H61" s="157"/>
      <c r="I61" s="157"/>
      <c r="J61" s="159" t="s">
        <v>53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54</v>
      </c>
      <c r="E65" s="160"/>
      <c r="F65" s="160"/>
      <c r="G65" s="154" t="s">
        <v>55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52</v>
      </c>
      <c r="E76" s="157"/>
      <c r="F76" s="158" t="s">
        <v>53</v>
      </c>
      <c r="G76" s="156" t="s">
        <v>52</v>
      </c>
      <c r="H76" s="157"/>
      <c r="I76" s="157"/>
      <c r="J76" s="159" t="s">
        <v>53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Dalov - rekonstrukce chodníku podél komunikace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>Dalov</v>
      </c>
      <c r="G87" s="37"/>
      <c r="H87" s="37"/>
      <c r="I87" s="29" t="s">
        <v>22</v>
      </c>
      <c r="J87" s="76" t="str">
        <f>IF(J10="","",J10)</f>
        <v>18. 1. 2026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Město Šternberk</v>
      </c>
      <c r="G89" s="37"/>
      <c r="H89" s="37"/>
      <c r="I89" s="29" t="s">
        <v>32</v>
      </c>
      <c r="J89" s="33" t="str">
        <f>E19</f>
        <v xml:space="preserve"> 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30</v>
      </c>
      <c r="D90" s="37"/>
      <c r="E90" s="37"/>
      <c r="F90" s="24" t="str">
        <f>IF(E16="","",E16)</f>
        <v>Vyplň údaj</v>
      </c>
      <c r="G90" s="37"/>
      <c r="H90" s="37"/>
      <c r="I90" s="29" t="s">
        <v>35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87</v>
      </c>
      <c r="D92" s="166"/>
      <c r="E92" s="166"/>
      <c r="F92" s="166"/>
      <c r="G92" s="166"/>
      <c r="H92" s="166"/>
      <c r="I92" s="166"/>
      <c r="J92" s="167" t="s">
        <v>88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89</v>
      </c>
      <c r="D94" s="37"/>
      <c r="E94" s="37"/>
      <c r="F94" s="37"/>
      <c r="G94" s="37"/>
      <c r="H94" s="37"/>
      <c r="I94" s="37"/>
      <c r="J94" s="107">
        <f>J118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69"/>
      <c r="C95" s="170"/>
      <c r="D95" s="171" t="s">
        <v>91</v>
      </c>
      <c r="E95" s="172"/>
      <c r="F95" s="172"/>
      <c r="G95" s="172"/>
      <c r="H95" s="172"/>
      <c r="I95" s="172"/>
      <c r="J95" s="173">
        <f>J119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92</v>
      </c>
      <c r="E96" s="178"/>
      <c r="F96" s="178"/>
      <c r="G96" s="178"/>
      <c r="H96" s="178"/>
      <c r="I96" s="178"/>
      <c r="J96" s="179">
        <f>J120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J136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5"/>
      <c r="C98" s="176"/>
      <c r="D98" s="177" t="s">
        <v>94</v>
      </c>
      <c r="E98" s="178"/>
      <c r="F98" s="178"/>
      <c r="G98" s="178"/>
      <c r="H98" s="178"/>
      <c r="I98" s="178"/>
      <c r="J98" s="179">
        <f>J142</f>
        <v>0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5"/>
      <c r="C99" s="176"/>
      <c r="D99" s="177" t="s">
        <v>95</v>
      </c>
      <c r="E99" s="178"/>
      <c r="F99" s="178"/>
      <c r="G99" s="178"/>
      <c r="H99" s="178"/>
      <c r="I99" s="178"/>
      <c r="J99" s="179">
        <f>J171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5"/>
      <c r="C100" s="176"/>
      <c r="D100" s="177" t="s">
        <v>96</v>
      </c>
      <c r="E100" s="178"/>
      <c r="F100" s="178"/>
      <c r="G100" s="178"/>
      <c r="H100" s="178"/>
      <c r="I100" s="178"/>
      <c r="J100" s="179">
        <f>J177</f>
        <v>0</v>
      </c>
      <c r="K100" s="176"/>
      <c r="L100" s="18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6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6" s="2" customFormat="1" ht="6.96" customHeight="1">
      <c r="A106" s="35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24.96" customHeight="1">
      <c r="A107" s="35"/>
      <c r="B107" s="36"/>
      <c r="C107" s="20" t="s">
        <v>97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6.96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16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E7</f>
        <v>Dalov - rekonstrukce chodníku podél komunikace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F10</f>
        <v>Dalov</v>
      </c>
      <c r="G112" s="37"/>
      <c r="H112" s="37"/>
      <c r="I112" s="29" t="s">
        <v>22</v>
      </c>
      <c r="J112" s="76" t="str">
        <f>IF(J10="","",J10)</f>
        <v>18. 1. 2026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E13</f>
        <v>Město Šternberk</v>
      </c>
      <c r="G114" s="37"/>
      <c r="H114" s="37"/>
      <c r="I114" s="29" t="s">
        <v>32</v>
      </c>
      <c r="J114" s="33" t="str">
        <f>E19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30</v>
      </c>
      <c r="D115" s="37"/>
      <c r="E115" s="37"/>
      <c r="F115" s="24" t="str">
        <f>IF(E16="","",E16)</f>
        <v>Vyplň údaj</v>
      </c>
      <c r="G115" s="37"/>
      <c r="H115" s="37"/>
      <c r="I115" s="29" t="s">
        <v>35</v>
      </c>
      <c r="J115" s="33" t="str">
        <f>E22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1"/>
      <c r="B117" s="182"/>
      <c r="C117" s="183" t="s">
        <v>98</v>
      </c>
      <c r="D117" s="184" t="s">
        <v>62</v>
      </c>
      <c r="E117" s="184" t="s">
        <v>58</v>
      </c>
      <c r="F117" s="184" t="s">
        <v>59</v>
      </c>
      <c r="G117" s="184" t="s">
        <v>99</v>
      </c>
      <c r="H117" s="184" t="s">
        <v>100</v>
      </c>
      <c r="I117" s="184" t="s">
        <v>101</v>
      </c>
      <c r="J117" s="185" t="s">
        <v>88</v>
      </c>
      <c r="K117" s="186" t="s">
        <v>102</v>
      </c>
      <c r="L117" s="187"/>
      <c r="M117" s="97" t="s">
        <v>1</v>
      </c>
      <c r="N117" s="98" t="s">
        <v>41</v>
      </c>
      <c r="O117" s="98" t="s">
        <v>103</v>
      </c>
      <c r="P117" s="98" t="s">
        <v>104</v>
      </c>
      <c r="Q117" s="98" t="s">
        <v>105</v>
      </c>
      <c r="R117" s="98" t="s">
        <v>106</v>
      </c>
      <c r="S117" s="98" t="s">
        <v>107</v>
      </c>
      <c r="T117" s="99" t="s">
        <v>108</v>
      </c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</row>
    <row r="118" s="2" customFormat="1" ht="22.8" customHeight="1">
      <c r="A118" s="35"/>
      <c r="B118" s="36"/>
      <c r="C118" s="104" t="s">
        <v>109</v>
      </c>
      <c r="D118" s="37"/>
      <c r="E118" s="37"/>
      <c r="F118" s="37"/>
      <c r="G118" s="37"/>
      <c r="H118" s="37"/>
      <c r="I118" s="37"/>
      <c r="J118" s="188">
        <f>BK118</f>
        <v>0</v>
      </c>
      <c r="K118" s="37"/>
      <c r="L118" s="41"/>
      <c r="M118" s="100"/>
      <c r="N118" s="189"/>
      <c r="O118" s="101"/>
      <c r="P118" s="190">
        <f>P119</f>
        <v>0</v>
      </c>
      <c r="Q118" s="101"/>
      <c r="R118" s="190">
        <f>R119</f>
        <v>0</v>
      </c>
      <c r="S118" s="101"/>
      <c r="T118" s="191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76</v>
      </c>
      <c r="AU118" s="14" t="s">
        <v>90</v>
      </c>
      <c r="BK118" s="192">
        <f>BK119</f>
        <v>0</v>
      </c>
    </row>
    <row r="119" s="12" customFormat="1" ht="25.92" customHeight="1">
      <c r="A119" s="12"/>
      <c r="B119" s="193"/>
      <c r="C119" s="194"/>
      <c r="D119" s="195" t="s">
        <v>76</v>
      </c>
      <c r="E119" s="196" t="s">
        <v>110</v>
      </c>
      <c r="F119" s="196" t="s">
        <v>110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P120+P136+P142+P171+P177</f>
        <v>0</v>
      </c>
      <c r="Q119" s="201"/>
      <c r="R119" s="202">
        <f>R120+R136+R142+R171+R177</f>
        <v>0</v>
      </c>
      <c r="S119" s="201"/>
      <c r="T119" s="203">
        <f>T120+T136+T142+T171+T177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82</v>
      </c>
      <c r="AT119" s="205" t="s">
        <v>76</v>
      </c>
      <c r="AU119" s="205" t="s">
        <v>77</v>
      </c>
      <c r="AY119" s="204" t="s">
        <v>111</v>
      </c>
      <c r="BK119" s="206">
        <f>BK120+BK136+BK142+BK171+BK177</f>
        <v>0</v>
      </c>
    </row>
    <row r="120" s="12" customFormat="1" ht="22.8" customHeight="1">
      <c r="A120" s="12"/>
      <c r="B120" s="193"/>
      <c r="C120" s="194"/>
      <c r="D120" s="195" t="s">
        <v>76</v>
      </c>
      <c r="E120" s="207" t="s">
        <v>112</v>
      </c>
      <c r="F120" s="207" t="s">
        <v>113</v>
      </c>
      <c r="G120" s="194"/>
      <c r="H120" s="194"/>
      <c r="I120" s="197"/>
      <c r="J120" s="208">
        <f>BK120</f>
        <v>0</v>
      </c>
      <c r="K120" s="194"/>
      <c r="L120" s="199"/>
      <c r="M120" s="200"/>
      <c r="N120" s="201"/>
      <c r="O120" s="201"/>
      <c r="P120" s="202">
        <f>SUM(P121:P135)</f>
        <v>0</v>
      </c>
      <c r="Q120" s="201"/>
      <c r="R120" s="202">
        <f>SUM(R121:R135)</f>
        <v>0</v>
      </c>
      <c r="S120" s="201"/>
      <c r="T120" s="203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4" t="s">
        <v>82</v>
      </c>
      <c r="AT120" s="205" t="s">
        <v>76</v>
      </c>
      <c r="AU120" s="205" t="s">
        <v>82</v>
      </c>
      <c r="AY120" s="204" t="s">
        <v>111</v>
      </c>
      <c r="BK120" s="206">
        <f>SUM(BK121:BK135)</f>
        <v>0</v>
      </c>
    </row>
    <row r="121" s="2" customFormat="1" ht="16.5" customHeight="1">
      <c r="A121" s="35"/>
      <c r="B121" s="36"/>
      <c r="C121" s="209" t="s">
        <v>82</v>
      </c>
      <c r="D121" s="209" t="s">
        <v>114</v>
      </c>
      <c r="E121" s="210" t="s">
        <v>115</v>
      </c>
      <c r="F121" s="211" t="s">
        <v>116</v>
      </c>
      <c r="G121" s="212" t="s">
        <v>117</v>
      </c>
      <c r="H121" s="213">
        <v>1100</v>
      </c>
      <c r="I121" s="214"/>
      <c r="J121" s="215">
        <f>ROUND(I121*H121,2)</f>
        <v>0</v>
      </c>
      <c r="K121" s="216"/>
      <c r="L121" s="41"/>
      <c r="M121" s="217" t="s">
        <v>1</v>
      </c>
      <c r="N121" s="218" t="s">
        <v>42</v>
      </c>
      <c r="O121" s="88"/>
      <c r="P121" s="219">
        <f>O121*H121</f>
        <v>0</v>
      </c>
      <c r="Q121" s="219">
        <v>0</v>
      </c>
      <c r="R121" s="219">
        <f>Q121*H121</f>
        <v>0</v>
      </c>
      <c r="S121" s="219">
        <v>0</v>
      </c>
      <c r="T121" s="220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1" t="s">
        <v>118</v>
      </c>
      <c r="AT121" s="221" t="s">
        <v>114</v>
      </c>
      <c r="AU121" s="221" t="s">
        <v>84</v>
      </c>
      <c r="AY121" s="14" t="s">
        <v>111</v>
      </c>
      <c r="BE121" s="222">
        <f>IF(N121="základní",J121,0)</f>
        <v>0</v>
      </c>
      <c r="BF121" s="222">
        <f>IF(N121="snížená",J121,0)</f>
        <v>0</v>
      </c>
      <c r="BG121" s="222">
        <f>IF(N121="zákl. přenesená",J121,0)</f>
        <v>0</v>
      </c>
      <c r="BH121" s="222">
        <f>IF(N121="sníž. přenesená",J121,0)</f>
        <v>0</v>
      </c>
      <c r="BI121" s="222">
        <f>IF(N121="nulová",J121,0)</f>
        <v>0</v>
      </c>
      <c r="BJ121" s="14" t="s">
        <v>82</v>
      </c>
      <c r="BK121" s="222">
        <f>ROUND(I121*H121,2)</f>
        <v>0</v>
      </c>
      <c r="BL121" s="14" t="s">
        <v>118</v>
      </c>
      <c r="BM121" s="221" t="s">
        <v>119</v>
      </c>
    </row>
    <row r="122" s="2" customFormat="1">
      <c r="A122" s="35"/>
      <c r="B122" s="36"/>
      <c r="C122" s="37"/>
      <c r="D122" s="223" t="s">
        <v>120</v>
      </c>
      <c r="E122" s="37"/>
      <c r="F122" s="224" t="s">
        <v>121</v>
      </c>
      <c r="G122" s="37"/>
      <c r="H122" s="37"/>
      <c r="I122" s="225"/>
      <c r="J122" s="37"/>
      <c r="K122" s="37"/>
      <c r="L122" s="41"/>
      <c r="M122" s="226"/>
      <c r="N122" s="227"/>
      <c r="O122" s="88"/>
      <c r="P122" s="88"/>
      <c r="Q122" s="88"/>
      <c r="R122" s="88"/>
      <c r="S122" s="88"/>
      <c r="T122" s="89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120</v>
      </c>
      <c r="AU122" s="14" t="s">
        <v>84</v>
      </c>
    </row>
    <row r="123" s="2" customFormat="1" ht="16.5" customHeight="1">
      <c r="A123" s="35"/>
      <c r="B123" s="36"/>
      <c r="C123" s="209" t="s">
        <v>84</v>
      </c>
      <c r="D123" s="209" t="s">
        <v>114</v>
      </c>
      <c r="E123" s="210" t="s">
        <v>122</v>
      </c>
      <c r="F123" s="211" t="s">
        <v>123</v>
      </c>
      <c r="G123" s="212" t="s">
        <v>117</v>
      </c>
      <c r="H123" s="213">
        <v>250</v>
      </c>
      <c r="I123" s="214"/>
      <c r="J123" s="215">
        <f>ROUND(I123*H123,2)</f>
        <v>0</v>
      </c>
      <c r="K123" s="216"/>
      <c r="L123" s="41"/>
      <c r="M123" s="217" t="s">
        <v>1</v>
      </c>
      <c r="N123" s="218" t="s">
        <v>42</v>
      </c>
      <c r="O123" s="88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1" t="s">
        <v>118</v>
      </c>
      <c r="AT123" s="221" t="s">
        <v>114</v>
      </c>
      <c r="AU123" s="221" t="s">
        <v>84</v>
      </c>
      <c r="AY123" s="14" t="s">
        <v>111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4" t="s">
        <v>82</v>
      </c>
      <c r="BK123" s="222">
        <f>ROUND(I123*H123,2)</f>
        <v>0</v>
      </c>
      <c r="BL123" s="14" t="s">
        <v>118</v>
      </c>
      <c r="BM123" s="221" t="s">
        <v>124</v>
      </c>
    </row>
    <row r="124" s="2" customFormat="1">
      <c r="A124" s="35"/>
      <c r="B124" s="36"/>
      <c r="C124" s="37"/>
      <c r="D124" s="223" t="s">
        <v>120</v>
      </c>
      <c r="E124" s="37"/>
      <c r="F124" s="224" t="s">
        <v>121</v>
      </c>
      <c r="G124" s="37"/>
      <c r="H124" s="37"/>
      <c r="I124" s="225"/>
      <c r="J124" s="37"/>
      <c r="K124" s="37"/>
      <c r="L124" s="41"/>
      <c r="M124" s="226"/>
      <c r="N124" s="227"/>
      <c r="O124" s="88"/>
      <c r="P124" s="88"/>
      <c r="Q124" s="88"/>
      <c r="R124" s="88"/>
      <c r="S124" s="88"/>
      <c r="T124" s="8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120</v>
      </c>
      <c r="AU124" s="14" t="s">
        <v>84</v>
      </c>
    </row>
    <row r="125" s="2" customFormat="1" ht="21.75" customHeight="1">
      <c r="A125" s="35"/>
      <c r="B125" s="36"/>
      <c r="C125" s="209" t="s">
        <v>125</v>
      </c>
      <c r="D125" s="209" t="s">
        <v>114</v>
      </c>
      <c r="E125" s="210" t="s">
        <v>126</v>
      </c>
      <c r="F125" s="211" t="s">
        <v>127</v>
      </c>
      <c r="G125" s="212" t="s">
        <v>117</v>
      </c>
      <c r="H125" s="213">
        <v>24.309999999999999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42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118</v>
      </c>
      <c r="AT125" s="221" t="s">
        <v>114</v>
      </c>
      <c r="AU125" s="221" t="s">
        <v>84</v>
      </c>
      <c r="AY125" s="14" t="s">
        <v>111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82</v>
      </c>
      <c r="BK125" s="222">
        <f>ROUND(I125*H125,2)</f>
        <v>0</v>
      </c>
      <c r="BL125" s="14" t="s">
        <v>118</v>
      </c>
      <c r="BM125" s="221" t="s">
        <v>128</v>
      </c>
    </row>
    <row r="126" s="2" customFormat="1">
      <c r="A126" s="35"/>
      <c r="B126" s="36"/>
      <c r="C126" s="37"/>
      <c r="D126" s="223" t="s">
        <v>120</v>
      </c>
      <c r="E126" s="37"/>
      <c r="F126" s="224" t="s">
        <v>121</v>
      </c>
      <c r="G126" s="37"/>
      <c r="H126" s="37"/>
      <c r="I126" s="225"/>
      <c r="J126" s="37"/>
      <c r="K126" s="37"/>
      <c r="L126" s="41"/>
      <c r="M126" s="226"/>
      <c r="N126" s="227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120</v>
      </c>
      <c r="AU126" s="14" t="s">
        <v>84</v>
      </c>
    </row>
    <row r="127" s="2" customFormat="1" ht="16.5" customHeight="1">
      <c r="A127" s="35"/>
      <c r="B127" s="36"/>
      <c r="C127" s="209" t="s">
        <v>118</v>
      </c>
      <c r="D127" s="209" t="s">
        <v>114</v>
      </c>
      <c r="E127" s="210" t="s">
        <v>129</v>
      </c>
      <c r="F127" s="211" t="s">
        <v>130</v>
      </c>
      <c r="G127" s="212" t="s">
        <v>131</v>
      </c>
      <c r="H127" s="213">
        <v>1936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42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118</v>
      </c>
      <c r="AT127" s="221" t="s">
        <v>114</v>
      </c>
      <c r="AU127" s="221" t="s">
        <v>84</v>
      </c>
      <c r="AY127" s="14" t="s">
        <v>111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118</v>
      </c>
      <c r="BM127" s="221" t="s">
        <v>132</v>
      </c>
    </row>
    <row r="128" s="2" customFormat="1">
      <c r="A128" s="35"/>
      <c r="B128" s="36"/>
      <c r="C128" s="37"/>
      <c r="D128" s="223" t="s">
        <v>120</v>
      </c>
      <c r="E128" s="37"/>
      <c r="F128" s="224" t="s">
        <v>121</v>
      </c>
      <c r="G128" s="37"/>
      <c r="H128" s="37"/>
      <c r="I128" s="225"/>
      <c r="J128" s="37"/>
      <c r="K128" s="37"/>
      <c r="L128" s="41"/>
      <c r="M128" s="226"/>
      <c r="N128" s="227"/>
      <c r="O128" s="88"/>
      <c r="P128" s="88"/>
      <c r="Q128" s="88"/>
      <c r="R128" s="88"/>
      <c r="S128" s="88"/>
      <c r="T128" s="89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4" t="s">
        <v>120</v>
      </c>
      <c r="AU128" s="14" t="s">
        <v>84</v>
      </c>
    </row>
    <row r="129" s="2" customFormat="1" ht="16.5" customHeight="1">
      <c r="A129" s="35"/>
      <c r="B129" s="36"/>
      <c r="C129" s="209" t="s">
        <v>133</v>
      </c>
      <c r="D129" s="209" t="s">
        <v>114</v>
      </c>
      <c r="E129" s="210" t="s">
        <v>134</v>
      </c>
      <c r="F129" s="211" t="s">
        <v>135</v>
      </c>
      <c r="G129" s="212" t="s">
        <v>131</v>
      </c>
      <c r="H129" s="213">
        <v>660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42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118</v>
      </c>
      <c r="AT129" s="221" t="s">
        <v>114</v>
      </c>
      <c r="AU129" s="221" t="s">
        <v>84</v>
      </c>
      <c r="AY129" s="14" t="s">
        <v>111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82</v>
      </c>
      <c r="BK129" s="222">
        <f>ROUND(I129*H129,2)</f>
        <v>0</v>
      </c>
      <c r="BL129" s="14" t="s">
        <v>118</v>
      </c>
      <c r="BM129" s="221" t="s">
        <v>136</v>
      </c>
    </row>
    <row r="130" s="2" customFormat="1">
      <c r="A130" s="35"/>
      <c r="B130" s="36"/>
      <c r="C130" s="37"/>
      <c r="D130" s="223" t="s">
        <v>120</v>
      </c>
      <c r="E130" s="37"/>
      <c r="F130" s="224" t="s">
        <v>121</v>
      </c>
      <c r="G130" s="37"/>
      <c r="H130" s="37"/>
      <c r="I130" s="225"/>
      <c r="J130" s="37"/>
      <c r="K130" s="37"/>
      <c r="L130" s="41"/>
      <c r="M130" s="226"/>
      <c r="N130" s="227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120</v>
      </c>
      <c r="AU130" s="14" t="s">
        <v>84</v>
      </c>
    </row>
    <row r="131" s="2" customFormat="1" ht="16.5" customHeight="1">
      <c r="A131" s="35"/>
      <c r="B131" s="36"/>
      <c r="C131" s="209" t="s">
        <v>137</v>
      </c>
      <c r="D131" s="209" t="s">
        <v>114</v>
      </c>
      <c r="E131" s="210" t="s">
        <v>138</v>
      </c>
      <c r="F131" s="211" t="s">
        <v>139</v>
      </c>
      <c r="G131" s="212" t="s">
        <v>117</v>
      </c>
      <c r="H131" s="213">
        <v>1750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42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118</v>
      </c>
      <c r="AT131" s="221" t="s">
        <v>114</v>
      </c>
      <c r="AU131" s="221" t="s">
        <v>84</v>
      </c>
      <c r="AY131" s="14" t="s">
        <v>111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82</v>
      </c>
      <c r="BK131" s="222">
        <f>ROUND(I131*H131,2)</f>
        <v>0</v>
      </c>
      <c r="BL131" s="14" t="s">
        <v>118</v>
      </c>
      <c r="BM131" s="221" t="s">
        <v>140</v>
      </c>
    </row>
    <row r="132" s="2" customFormat="1">
      <c r="A132" s="35"/>
      <c r="B132" s="36"/>
      <c r="C132" s="37"/>
      <c r="D132" s="223" t="s">
        <v>120</v>
      </c>
      <c r="E132" s="37"/>
      <c r="F132" s="224" t="s">
        <v>121</v>
      </c>
      <c r="G132" s="37"/>
      <c r="H132" s="37"/>
      <c r="I132" s="225"/>
      <c r="J132" s="37"/>
      <c r="K132" s="37"/>
      <c r="L132" s="41"/>
      <c r="M132" s="226"/>
      <c r="N132" s="227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120</v>
      </c>
      <c r="AU132" s="14" t="s">
        <v>84</v>
      </c>
    </row>
    <row r="133" s="2" customFormat="1" ht="16.5" customHeight="1">
      <c r="A133" s="35"/>
      <c r="B133" s="36"/>
      <c r="C133" s="209" t="s">
        <v>141</v>
      </c>
      <c r="D133" s="209" t="s">
        <v>114</v>
      </c>
      <c r="E133" s="210" t="s">
        <v>142</v>
      </c>
      <c r="F133" s="211" t="s">
        <v>143</v>
      </c>
      <c r="G133" s="212" t="s">
        <v>117</v>
      </c>
      <c r="H133" s="213">
        <v>50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42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118</v>
      </c>
      <c r="AT133" s="221" t="s">
        <v>114</v>
      </c>
      <c r="AU133" s="221" t="s">
        <v>84</v>
      </c>
      <c r="AY133" s="14" t="s">
        <v>111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82</v>
      </c>
      <c r="BK133" s="222">
        <f>ROUND(I133*H133,2)</f>
        <v>0</v>
      </c>
      <c r="BL133" s="14" t="s">
        <v>118</v>
      </c>
      <c r="BM133" s="221" t="s">
        <v>144</v>
      </c>
    </row>
    <row r="134" s="2" customFormat="1">
      <c r="A134" s="35"/>
      <c r="B134" s="36"/>
      <c r="C134" s="37"/>
      <c r="D134" s="223" t="s">
        <v>120</v>
      </c>
      <c r="E134" s="37"/>
      <c r="F134" s="224" t="s">
        <v>121</v>
      </c>
      <c r="G134" s="37"/>
      <c r="H134" s="37"/>
      <c r="I134" s="225"/>
      <c r="J134" s="37"/>
      <c r="K134" s="37"/>
      <c r="L134" s="41"/>
      <c r="M134" s="226"/>
      <c r="N134" s="227"/>
      <c r="O134" s="88"/>
      <c r="P134" s="88"/>
      <c r="Q134" s="88"/>
      <c r="R134" s="88"/>
      <c r="S134" s="88"/>
      <c r="T134" s="89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4" t="s">
        <v>120</v>
      </c>
      <c r="AU134" s="14" t="s">
        <v>84</v>
      </c>
    </row>
    <row r="135" s="2" customFormat="1" ht="16.5" customHeight="1">
      <c r="A135" s="35"/>
      <c r="B135" s="36"/>
      <c r="C135" s="209" t="s">
        <v>145</v>
      </c>
      <c r="D135" s="209" t="s">
        <v>114</v>
      </c>
      <c r="E135" s="210" t="s">
        <v>146</v>
      </c>
      <c r="F135" s="211" t="s">
        <v>147</v>
      </c>
      <c r="G135" s="212" t="s">
        <v>131</v>
      </c>
      <c r="H135" s="213">
        <v>18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42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118</v>
      </c>
      <c r="AT135" s="221" t="s">
        <v>114</v>
      </c>
      <c r="AU135" s="221" t="s">
        <v>84</v>
      </c>
      <c r="AY135" s="14" t="s">
        <v>111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82</v>
      </c>
      <c r="BK135" s="222">
        <f>ROUND(I135*H135,2)</f>
        <v>0</v>
      </c>
      <c r="BL135" s="14" t="s">
        <v>118</v>
      </c>
      <c r="BM135" s="221" t="s">
        <v>148</v>
      </c>
    </row>
    <row r="136" s="12" customFormat="1" ht="22.8" customHeight="1">
      <c r="A136" s="12"/>
      <c r="B136" s="193"/>
      <c r="C136" s="194"/>
      <c r="D136" s="195" t="s">
        <v>76</v>
      </c>
      <c r="E136" s="207" t="s">
        <v>149</v>
      </c>
      <c r="F136" s="207" t="s">
        <v>150</v>
      </c>
      <c r="G136" s="194"/>
      <c r="H136" s="194"/>
      <c r="I136" s="197"/>
      <c r="J136" s="208">
        <f>BK136</f>
        <v>0</v>
      </c>
      <c r="K136" s="194"/>
      <c r="L136" s="199"/>
      <c r="M136" s="200"/>
      <c r="N136" s="201"/>
      <c r="O136" s="201"/>
      <c r="P136" s="202">
        <f>SUM(P137:P141)</f>
        <v>0</v>
      </c>
      <c r="Q136" s="201"/>
      <c r="R136" s="202">
        <f>SUM(R137:R141)</f>
        <v>0</v>
      </c>
      <c r="S136" s="201"/>
      <c r="T136" s="20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4" t="s">
        <v>82</v>
      </c>
      <c r="AT136" s="205" t="s">
        <v>76</v>
      </c>
      <c r="AU136" s="205" t="s">
        <v>82</v>
      </c>
      <c r="AY136" s="204" t="s">
        <v>111</v>
      </c>
      <c r="BK136" s="206">
        <f>SUM(BK137:BK141)</f>
        <v>0</v>
      </c>
    </row>
    <row r="137" s="2" customFormat="1" ht="16.5" customHeight="1">
      <c r="A137" s="35"/>
      <c r="B137" s="36"/>
      <c r="C137" s="209" t="s">
        <v>151</v>
      </c>
      <c r="D137" s="209" t="s">
        <v>114</v>
      </c>
      <c r="E137" s="210" t="s">
        <v>152</v>
      </c>
      <c r="F137" s="211" t="s">
        <v>153</v>
      </c>
      <c r="G137" s="212" t="s">
        <v>117</v>
      </c>
      <c r="H137" s="213">
        <v>1781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42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118</v>
      </c>
      <c r="AT137" s="221" t="s">
        <v>114</v>
      </c>
      <c r="AU137" s="221" t="s">
        <v>84</v>
      </c>
      <c r="AY137" s="14" t="s">
        <v>111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82</v>
      </c>
      <c r="BK137" s="222">
        <f>ROUND(I137*H137,2)</f>
        <v>0</v>
      </c>
      <c r="BL137" s="14" t="s">
        <v>118</v>
      </c>
      <c r="BM137" s="221" t="s">
        <v>154</v>
      </c>
    </row>
    <row r="138" s="2" customFormat="1" ht="16.5" customHeight="1">
      <c r="A138" s="35"/>
      <c r="B138" s="36"/>
      <c r="C138" s="209" t="s">
        <v>155</v>
      </c>
      <c r="D138" s="209" t="s">
        <v>114</v>
      </c>
      <c r="E138" s="210" t="s">
        <v>156</v>
      </c>
      <c r="F138" s="211" t="s">
        <v>157</v>
      </c>
      <c r="G138" s="212" t="s">
        <v>117</v>
      </c>
      <c r="H138" s="213">
        <v>1732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42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118</v>
      </c>
      <c r="AT138" s="221" t="s">
        <v>114</v>
      </c>
      <c r="AU138" s="221" t="s">
        <v>84</v>
      </c>
      <c r="AY138" s="14" t="s">
        <v>111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82</v>
      </c>
      <c r="BK138" s="222">
        <f>ROUND(I138*H138,2)</f>
        <v>0</v>
      </c>
      <c r="BL138" s="14" t="s">
        <v>118</v>
      </c>
      <c r="BM138" s="221" t="s">
        <v>158</v>
      </c>
    </row>
    <row r="139" s="2" customFormat="1">
      <c r="A139" s="35"/>
      <c r="B139" s="36"/>
      <c r="C139" s="37"/>
      <c r="D139" s="223" t="s">
        <v>120</v>
      </c>
      <c r="E139" s="37"/>
      <c r="F139" s="224" t="s">
        <v>159</v>
      </c>
      <c r="G139" s="37"/>
      <c r="H139" s="37"/>
      <c r="I139" s="225"/>
      <c r="J139" s="37"/>
      <c r="K139" s="37"/>
      <c r="L139" s="41"/>
      <c r="M139" s="226"/>
      <c r="N139" s="227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120</v>
      </c>
      <c r="AU139" s="14" t="s">
        <v>84</v>
      </c>
    </row>
    <row r="140" s="2" customFormat="1" ht="16.5" customHeight="1">
      <c r="A140" s="35"/>
      <c r="B140" s="36"/>
      <c r="C140" s="209" t="s">
        <v>160</v>
      </c>
      <c r="D140" s="209" t="s">
        <v>114</v>
      </c>
      <c r="E140" s="210" t="s">
        <v>161</v>
      </c>
      <c r="F140" s="211" t="s">
        <v>162</v>
      </c>
      <c r="G140" s="212" t="s">
        <v>117</v>
      </c>
      <c r="H140" s="213">
        <v>50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42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118</v>
      </c>
      <c r="AT140" s="221" t="s">
        <v>114</v>
      </c>
      <c r="AU140" s="221" t="s">
        <v>84</v>
      </c>
      <c r="AY140" s="14" t="s">
        <v>111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82</v>
      </c>
      <c r="BK140" s="222">
        <f>ROUND(I140*H140,2)</f>
        <v>0</v>
      </c>
      <c r="BL140" s="14" t="s">
        <v>118</v>
      </c>
      <c r="BM140" s="221" t="s">
        <v>163</v>
      </c>
    </row>
    <row r="141" s="2" customFormat="1">
      <c r="A141" s="35"/>
      <c r="B141" s="36"/>
      <c r="C141" s="37"/>
      <c r="D141" s="223" t="s">
        <v>120</v>
      </c>
      <c r="E141" s="37"/>
      <c r="F141" s="224" t="s">
        <v>159</v>
      </c>
      <c r="G141" s="37"/>
      <c r="H141" s="37"/>
      <c r="I141" s="225"/>
      <c r="J141" s="37"/>
      <c r="K141" s="37"/>
      <c r="L141" s="41"/>
      <c r="M141" s="226"/>
      <c r="N141" s="227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120</v>
      </c>
      <c r="AU141" s="14" t="s">
        <v>84</v>
      </c>
    </row>
    <row r="142" s="12" customFormat="1" ht="22.8" customHeight="1">
      <c r="A142" s="12"/>
      <c r="B142" s="193"/>
      <c r="C142" s="194"/>
      <c r="D142" s="195" t="s">
        <v>76</v>
      </c>
      <c r="E142" s="207" t="s">
        <v>164</v>
      </c>
      <c r="F142" s="207" t="s">
        <v>165</v>
      </c>
      <c r="G142" s="194"/>
      <c r="H142" s="194"/>
      <c r="I142" s="197"/>
      <c r="J142" s="208">
        <f>BK142</f>
        <v>0</v>
      </c>
      <c r="K142" s="194"/>
      <c r="L142" s="199"/>
      <c r="M142" s="200"/>
      <c r="N142" s="201"/>
      <c r="O142" s="201"/>
      <c r="P142" s="202">
        <f>SUM(P143:P170)</f>
        <v>0</v>
      </c>
      <c r="Q142" s="201"/>
      <c r="R142" s="202">
        <f>SUM(R143:R170)</f>
        <v>0</v>
      </c>
      <c r="S142" s="201"/>
      <c r="T142" s="203">
        <f>SUM(T143:T170)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4" t="s">
        <v>82</v>
      </c>
      <c r="AT142" s="205" t="s">
        <v>76</v>
      </c>
      <c r="AU142" s="205" t="s">
        <v>82</v>
      </c>
      <c r="AY142" s="204" t="s">
        <v>111</v>
      </c>
      <c r="BK142" s="206">
        <f>SUM(BK143:BK170)</f>
        <v>0</v>
      </c>
    </row>
    <row r="143" s="2" customFormat="1" ht="16.5" customHeight="1">
      <c r="A143" s="35"/>
      <c r="B143" s="36"/>
      <c r="C143" s="209" t="s">
        <v>8</v>
      </c>
      <c r="D143" s="209" t="s">
        <v>114</v>
      </c>
      <c r="E143" s="210" t="s">
        <v>166</v>
      </c>
      <c r="F143" s="211" t="s">
        <v>167</v>
      </c>
      <c r="G143" s="212" t="s">
        <v>117</v>
      </c>
      <c r="H143" s="213">
        <v>920.67999999999995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42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118</v>
      </c>
      <c r="AT143" s="221" t="s">
        <v>114</v>
      </c>
      <c r="AU143" s="221" t="s">
        <v>84</v>
      </c>
      <c r="AY143" s="14" t="s">
        <v>111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82</v>
      </c>
      <c r="BK143" s="222">
        <f>ROUND(I143*H143,2)</f>
        <v>0</v>
      </c>
      <c r="BL143" s="14" t="s">
        <v>118</v>
      </c>
      <c r="BM143" s="221" t="s">
        <v>168</v>
      </c>
    </row>
    <row r="144" s="2" customFormat="1">
      <c r="A144" s="35"/>
      <c r="B144" s="36"/>
      <c r="C144" s="37"/>
      <c r="D144" s="223" t="s">
        <v>120</v>
      </c>
      <c r="E144" s="37"/>
      <c r="F144" s="224" t="s">
        <v>169</v>
      </c>
      <c r="G144" s="37"/>
      <c r="H144" s="37"/>
      <c r="I144" s="225"/>
      <c r="J144" s="37"/>
      <c r="K144" s="37"/>
      <c r="L144" s="41"/>
      <c r="M144" s="226"/>
      <c r="N144" s="227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120</v>
      </c>
      <c r="AU144" s="14" t="s">
        <v>84</v>
      </c>
    </row>
    <row r="145" s="2" customFormat="1" ht="16.5" customHeight="1">
      <c r="A145" s="35"/>
      <c r="B145" s="36"/>
      <c r="C145" s="209" t="s">
        <v>170</v>
      </c>
      <c r="D145" s="209" t="s">
        <v>114</v>
      </c>
      <c r="E145" s="210" t="s">
        <v>171</v>
      </c>
      <c r="F145" s="211" t="s">
        <v>172</v>
      </c>
      <c r="G145" s="212" t="s">
        <v>117</v>
      </c>
      <c r="H145" s="213">
        <v>50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42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118</v>
      </c>
      <c r="AT145" s="221" t="s">
        <v>114</v>
      </c>
      <c r="AU145" s="221" t="s">
        <v>84</v>
      </c>
      <c r="AY145" s="14" t="s">
        <v>111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82</v>
      </c>
      <c r="BK145" s="222">
        <f>ROUND(I145*H145,2)</f>
        <v>0</v>
      </c>
      <c r="BL145" s="14" t="s">
        <v>118</v>
      </c>
      <c r="BM145" s="221" t="s">
        <v>173</v>
      </c>
    </row>
    <row r="146" s="2" customFormat="1">
      <c r="A146" s="35"/>
      <c r="B146" s="36"/>
      <c r="C146" s="37"/>
      <c r="D146" s="223" t="s">
        <v>120</v>
      </c>
      <c r="E146" s="37"/>
      <c r="F146" s="224" t="s">
        <v>169</v>
      </c>
      <c r="G146" s="37"/>
      <c r="H146" s="37"/>
      <c r="I146" s="225"/>
      <c r="J146" s="37"/>
      <c r="K146" s="37"/>
      <c r="L146" s="41"/>
      <c r="M146" s="226"/>
      <c r="N146" s="227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120</v>
      </c>
      <c r="AU146" s="14" t="s">
        <v>84</v>
      </c>
    </row>
    <row r="147" s="2" customFormat="1" ht="16.5" customHeight="1">
      <c r="A147" s="35"/>
      <c r="B147" s="36"/>
      <c r="C147" s="209" t="s">
        <v>174</v>
      </c>
      <c r="D147" s="209" t="s">
        <v>114</v>
      </c>
      <c r="E147" s="210" t="s">
        <v>175</v>
      </c>
      <c r="F147" s="211" t="s">
        <v>176</v>
      </c>
      <c r="G147" s="212" t="s">
        <v>117</v>
      </c>
      <c r="H147" s="213">
        <v>924.80999999999995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42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118</v>
      </c>
      <c r="AT147" s="221" t="s">
        <v>114</v>
      </c>
      <c r="AU147" s="221" t="s">
        <v>84</v>
      </c>
      <c r="AY147" s="14" t="s">
        <v>111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82</v>
      </c>
      <c r="BK147" s="222">
        <f>ROUND(I147*H147,2)</f>
        <v>0</v>
      </c>
      <c r="BL147" s="14" t="s">
        <v>118</v>
      </c>
      <c r="BM147" s="221" t="s">
        <v>177</v>
      </c>
    </row>
    <row r="148" s="2" customFormat="1">
      <c r="A148" s="35"/>
      <c r="B148" s="36"/>
      <c r="C148" s="37"/>
      <c r="D148" s="223" t="s">
        <v>120</v>
      </c>
      <c r="E148" s="37"/>
      <c r="F148" s="224" t="s">
        <v>178</v>
      </c>
      <c r="G148" s="37"/>
      <c r="H148" s="37"/>
      <c r="I148" s="225"/>
      <c r="J148" s="37"/>
      <c r="K148" s="37"/>
      <c r="L148" s="41"/>
      <c r="M148" s="226"/>
      <c r="N148" s="227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120</v>
      </c>
      <c r="AU148" s="14" t="s">
        <v>84</v>
      </c>
    </row>
    <row r="149" s="2" customFormat="1" ht="16.5" customHeight="1">
      <c r="A149" s="35"/>
      <c r="B149" s="36"/>
      <c r="C149" s="209" t="s">
        <v>179</v>
      </c>
      <c r="D149" s="209" t="s">
        <v>114</v>
      </c>
      <c r="E149" s="210" t="s">
        <v>180</v>
      </c>
      <c r="F149" s="211" t="s">
        <v>181</v>
      </c>
      <c r="G149" s="212" t="s">
        <v>117</v>
      </c>
      <c r="H149" s="213">
        <v>51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42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118</v>
      </c>
      <c r="AT149" s="221" t="s">
        <v>114</v>
      </c>
      <c r="AU149" s="221" t="s">
        <v>84</v>
      </c>
      <c r="AY149" s="14" t="s">
        <v>111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82</v>
      </c>
      <c r="BK149" s="222">
        <f>ROUND(I149*H149,2)</f>
        <v>0</v>
      </c>
      <c r="BL149" s="14" t="s">
        <v>118</v>
      </c>
      <c r="BM149" s="221" t="s">
        <v>182</v>
      </c>
    </row>
    <row r="150" s="2" customFormat="1">
      <c r="A150" s="35"/>
      <c r="B150" s="36"/>
      <c r="C150" s="37"/>
      <c r="D150" s="223" t="s">
        <v>120</v>
      </c>
      <c r="E150" s="37"/>
      <c r="F150" s="224" t="s">
        <v>178</v>
      </c>
      <c r="G150" s="37"/>
      <c r="H150" s="37"/>
      <c r="I150" s="225"/>
      <c r="J150" s="37"/>
      <c r="K150" s="37"/>
      <c r="L150" s="41"/>
      <c r="M150" s="226"/>
      <c r="N150" s="227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120</v>
      </c>
      <c r="AU150" s="14" t="s">
        <v>84</v>
      </c>
    </row>
    <row r="151" s="2" customFormat="1" ht="16.5" customHeight="1">
      <c r="A151" s="35"/>
      <c r="B151" s="36"/>
      <c r="C151" s="209" t="s">
        <v>183</v>
      </c>
      <c r="D151" s="209" t="s">
        <v>114</v>
      </c>
      <c r="E151" s="210" t="s">
        <v>184</v>
      </c>
      <c r="F151" s="211" t="s">
        <v>185</v>
      </c>
      <c r="G151" s="212" t="s">
        <v>117</v>
      </c>
      <c r="H151" s="213">
        <v>4.5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42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118</v>
      </c>
      <c r="AT151" s="221" t="s">
        <v>114</v>
      </c>
      <c r="AU151" s="221" t="s">
        <v>84</v>
      </c>
      <c r="AY151" s="14" t="s">
        <v>111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82</v>
      </c>
      <c r="BK151" s="222">
        <f>ROUND(I151*H151,2)</f>
        <v>0</v>
      </c>
      <c r="BL151" s="14" t="s">
        <v>118</v>
      </c>
      <c r="BM151" s="221" t="s">
        <v>186</v>
      </c>
    </row>
    <row r="152" s="2" customFormat="1">
      <c r="A152" s="35"/>
      <c r="B152" s="36"/>
      <c r="C152" s="37"/>
      <c r="D152" s="223" t="s">
        <v>120</v>
      </c>
      <c r="E152" s="37"/>
      <c r="F152" s="224" t="s">
        <v>178</v>
      </c>
      <c r="G152" s="37"/>
      <c r="H152" s="37"/>
      <c r="I152" s="225"/>
      <c r="J152" s="37"/>
      <c r="K152" s="37"/>
      <c r="L152" s="41"/>
      <c r="M152" s="226"/>
      <c r="N152" s="227"/>
      <c r="O152" s="88"/>
      <c r="P152" s="88"/>
      <c r="Q152" s="88"/>
      <c r="R152" s="88"/>
      <c r="S152" s="88"/>
      <c r="T152" s="89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4" t="s">
        <v>120</v>
      </c>
      <c r="AU152" s="14" t="s">
        <v>84</v>
      </c>
    </row>
    <row r="153" s="2" customFormat="1" ht="16.5" customHeight="1">
      <c r="A153" s="35"/>
      <c r="B153" s="36"/>
      <c r="C153" s="209" t="s">
        <v>187</v>
      </c>
      <c r="D153" s="209" t="s">
        <v>114</v>
      </c>
      <c r="E153" s="210" t="s">
        <v>188</v>
      </c>
      <c r="F153" s="211" t="s">
        <v>189</v>
      </c>
      <c r="G153" s="212" t="s">
        <v>117</v>
      </c>
      <c r="H153" s="213">
        <v>3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42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118</v>
      </c>
      <c r="AT153" s="221" t="s">
        <v>114</v>
      </c>
      <c r="AU153" s="221" t="s">
        <v>84</v>
      </c>
      <c r="AY153" s="14" t="s">
        <v>111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82</v>
      </c>
      <c r="BK153" s="222">
        <f>ROUND(I153*H153,2)</f>
        <v>0</v>
      </c>
      <c r="BL153" s="14" t="s">
        <v>118</v>
      </c>
      <c r="BM153" s="221" t="s">
        <v>190</v>
      </c>
    </row>
    <row r="154" s="2" customFormat="1">
      <c r="A154" s="35"/>
      <c r="B154" s="36"/>
      <c r="C154" s="37"/>
      <c r="D154" s="223" t="s">
        <v>120</v>
      </c>
      <c r="E154" s="37"/>
      <c r="F154" s="224" t="s">
        <v>178</v>
      </c>
      <c r="G154" s="37"/>
      <c r="H154" s="37"/>
      <c r="I154" s="225"/>
      <c r="J154" s="37"/>
      <c r="K154" s="37"/>
      <c r="L154" s="41"/>
      <c r="M154" s="226"/>
      <c r="N154" s="227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120</v>
      </c>
      <c r="AU154" s="14" t="s">
        <v>84</v>
      </c>
    </row>
    <row r="155" s="2" customFormat="1" ht="16.5" customHeight="1">
      <c r="A155" s="35"/>
      <c r="B155" s="36"/>
      <c r="C155" s="209" t="s">
        <v>191</v>
      </c>
      <c r="D155" s="209" t="s">
        <v>114</v>
      </c>
      <c r="E155" s="210" t="s">
        <v>192</v>
      </c>
      <c r="F155" s="211" t="s">
        <v>193</v>
      </c>
      <c r="G155" s="212" t="s">
        <v>131</v>
      </c>
      <c r="H155" s="213">
        <v>1950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42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118</v>
      </c>
      <c r="AT155" s="221" t="s">
        <v>114</v>
      </c>
      <c r="AU155" s="221" t="s">
        <v>84</v>
      </c>
      <c r="AY155" s="14" t="s">
        <v>111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82</v>
      </c>
      <c r="BK155" s="222">
        <f>ROUND(I155*H155,2)</f>
        <v>0</v>
      </c>
      <c r="BL155" s="14" t="s">
        <v>118</v>
      </c>
      <c r="BM155" s="221" t="s">
        <v>194</v>
      </c>
    </row>
    <row r="156" s="2" customFormat="1">
      <c r="A156" s="35"/>
      <c r="B156" s="36"/>
      <c r="C156" s="37"/>
      <c r="D156" s="223" t="s">
        <v>120</v>
      </c>
      <c r="E156" s="37"/>
      <c r="F156" s="224" t="s">
        <v>195</v>
      </c>
      <c r="G156" s="37"/>
      <c r="H156" s="37"/>
      <c r="I156" s="225"/>
      <c r="J156" s="37"/>
      <c r="K156" s="37"/>
      <c r="L156" s="41"/>
      <c r="M156" s="226"/>
      <c r="N156" s="227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120</v>
      </c>
      <c r="AU156" s="14" t="s">
        <v>84</v>
      </c>
    </row>
    <row r="157" s="2" customFormat="1" ht="16.5" customHeight="1">
      <c r="A157" s="35"/>
      <c r="B157" s="36"/>
      <c r="C157" s="209" t="s">
        <v>196</v>
      </c>
      <c r="D157" s="209" t="s">
        <v>114</v>
      </c>
      <c r="E157" s="210" t="s">
        <v>197</v>
      </c>
      <c r="F157" s="211" t="s">
        <v>198</v>
      </c>
      <c r="G157" s="212" t="s">
        <v>131</v>
      </c>
      <c r="H157" s="213">
        <v>660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42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118</v>
      </c>
      <c r="AT157" s="221" t="s">
        <v>114</v>
      </c>
      <c r="AU157" s="221" t="s">
        <v>84</v>
      </c>
      <c r="AY157" s="14" t="s">
        <v>111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82</v>
      </c>
      <c r="BK157" s="222">
        <f>ROUND(I157*H157,2)</f>
        <v>0</v>
      </c>
      <c r="BL157" s="14" t="s">
        <v>118</v>
      </c>
      <c r="BM157" s="221" t="s">
        <v>199</v>
      </c>
    </row>
    <row r="158" s="2" customFormat="1">
      <c r="A158" s="35"/>
      <c r="B158" s="36"/>
      <c r="C158" s="37"/>
      <c r="D158" s="223" t="s">
        <v>120</v>
      </c>
      <c r="E158" s="37"/>
      <c r="F158" s="224" t="s">
        <v>195</v>
      </c>
      <c r="G158" s="37"/>
      <c r="H158" s="37"/>
      <c r="I158" s="225"/>
      <c r="J158" s="37"/>
      <c r="K158" s="37"/>
      <c r="L158" s="41"/>
      <c r="M158" s="226"/>
      <c r="N158" s="227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120</v>
      </c>
      <c r="AU158" s="14" t="s">
        <v>84</v>
      </c>
    </row>
    <row r="159" s="2" customFormat="1" ht="24.15" customHeight="1">
      <c r="A159" s="35"/>
      <c r="B159" s="36"/>
      <c r="C159" s="209" t="s">
        <v>200</v>
      </c>
      <c r="D159" s="209" t="s">
        <v>114</v>
      </c>
      <c r="E159" s="210" t="s">
        <v>201</v>
      </c>
      <c r="F159" s="211" t="s">
        <v>202</v>
      </c>
      <c r="G159" s="212" t="s">
        <v>131</v>
      </c>
      <c r="H159" s="213">
        <v>1981.02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42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118</v>
      </c>
      <c r="AT159" s="221" t="s">
        <v>114</v>
      </c>
      <c r="AU159" s="221" t="s">
        <v>84</v>
      </c>
      <c r="AY159" s="14" t="s">
        <v>111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82</v>
      </c>
      <c r="BK159" s="222">
        <f>ROUND(I159*H159,2)</f>
        <v>0</v>
      </c>
      <c r="BL159" s="14" t="s">
        <v>118</v>
      </c>
      <c r="BM159" s="221" t="s">
        <v>203</v>
      </c>
    </row>
    <row r="160" s="2" customFormat="1">
      <c r="A160" s="35"/>
      <c r="B160" s="36"/>
      <c r="C160" s="37"/>
      <c r="D160" s="223" t="s">
        <v>120</v>
      </c>
      <c r="E160" s="37"/>
      <c r="F160" s="224" t="s">
        <v>195</v>
      </c>
      <c r="G160" s="37"/>
      <c r="H160" s="37"/>
      <c r="I160" s="225"/>
      <c r="J160" s="37"/>
      <c r="K160" s="37"/>
      <c r="L160" s="41"/>
      <c r="M160" s="226"/>
      <c r="N160" s="227"/>
      <c r="O160" s="88"/>
      <c r="P160" s="88"/>
      <c r="Q160" s="88"/>
      <c r="R160" s="88"/>
      <c r="S160" s="88"/>
      <c r="T160" s="89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4" t="s">
        <v>120</v>
      </c>
      <c r="AU160" s="14" t="s">
        <v>84</v>
      </c>
    </row>
    <row r="161" s="2" customFormat="1" ht="16.5" customHeight="1">
      <c r="A161" s="35"/>
      <c r="B161" s="36"/>
      <c r="C161" s="209" t="s">
        <v>7</v>
      </c>
      <c r="D161" s="209" t="s">
        <v>114</v>
      </c>
      <c r="E161" s="210" t="s">
        <v>204</v>
      </c>
      <c r="F161" s="211" t="s">
        <v>205</v>
      </c>
      <c r="G161" s="212" t="s">
        <v>206</v>
      </c>
      <c r="H161" s="213">
        <v>1453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42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118</v>
      </c>
      <c r="AT161" s="221" t="s">
        <v>114</v>
      </c>
      <c r="AU161" s="221" t="s">
        <v>84</v>
      </c>
      <c r="AY161" s="14" t="s">
        <v>111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82</v>
      </c>
      <c r="BK161" s="222">
        <f>ROUND(I161*H161,2)</f>
        <v>0</v>
      </c>
      <c r="BL161" s="14" t="s">
        <v>118</v>
      </c>
      <c r="BM161" s="221" t="s">
        <v>207</v>
      </c>
    </row>
    <row r="162" s="2" customFormat="1">
      <c r="A162" s="35"/>
      <c r="B162" s="36"/>
      <c r="C162" s="37"/>
      <c r="D162" s="223" t="s">
        <v>120</v>
      </c>
      <c r="E162" s="37"/>
      <c r="F162" s="224" t="s">
        <v>178</v>
      </c>
      <c r="G162" s="37"/>
      <c r="H162" s="37"/>
      <c r="I162" s="225"/>
      <c r="J162" s="37"/>
      <c r="K162" s="37"/>
      <c r="L162" s="41"/>
      <c r="M162" s="226"/>
      <c r="N162" s="227"/>
      <c r="O162" s="88"/>
      <c r="P162" s="88"/>
      <c r="Q162" s="88"/>
      <c r="R162" s="88"/>
      <c r="S162" s="88"/>
      <c r="T162" s="89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4" t="s">
        <v>120</v>
      </c>
      <c r="AU162" s="14" t="s">
        <v>84</v>
      </c>
    </row>
    <row r="163" s="2" customFormat="1" ht="16.5" customHeight="1">
      <c r="A163" s="35"/>
      <c r="B163" s="36"/>
      <c r="C163" s="209" t="s">
        <v>208</v>
      </c>
      <c r="D163" s="209" t="s">
        <v>114</v>
      </c>
      <c r="E163" s="210" t="s">
        <v>209</v>
      </c>
      <c r="F163" s="211" t="s">
        <v>210</v>
      </c>
      <c r="G163" s="212" t="s">
        <v>206</v>
      </c>
      <c r="H163" s="213">
        <v>428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42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118</v>
      </c>
      <c r="AT163" s="221" t="s">
        <v>114</v>
      </c>
      <c r="AU163" s="221" t="s">
        <v>84</v>
      </c>
      <c r="AY163" s="14" t="s">
        <v>111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82</v>
      </c>
      <c r="BK163" s="222">
        <f>ROUND(I163*H163,2)</f>
        <v>0</v>
      </c>
      <c r="BL163" s="14" t="s">
        <v>118</v>
      </c>
      <c r="BM163" s="221" t="s">
        <v>211</v>
      </c>
    </row>
    <row r="164" s="2" customFormat="1">
      <c r="A164" s="35"/>
      <c r="B164" s="36"/>
      <c r="C164" s="37"/>
      <c r="D164" s="223" t="s">
        <v>120</v>
      </c>
      <c r="E164" s="37"/>
      <c r="F164" s="224" t="s">
        <v>178</v>
      </c>
      <c r="G164" s="37"/>
      <c r="H164" s="37"/>
      <c r="I164" s="225"/>
      <c r="J164" s="37"/>
      <c r="K164" s="37"/>
      <c r="L164" s="41"/>
      <c r="M164" s="226"/>
      <c r="N164" s="227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120</v>
      </c>
      <c r="AU164" s="14" t="s">
        <v>84</v>
      </c>
    </row>
    <row r="165" s="2" customFormat="1" ht="16.5" customHeight="1">
      <c r="A165" s="35"/>
      <c r="B165" s="36"/>
      <c r="C165" s="209" t="s">
        <v>212</v>
      </c>
      <c r="D165" s="209" t="s">
        <v>114</v>
      </c>
      <c r="E165" s="210" t="s">
        <v>213</v>
      </c>
      <c r="F165" s="211" t="s">
        <v>214</v>
      </c>
      <c r="G165" s="212" t="s">
        <v>206</v>
      </c>
      <c r="H165" s="213">
        <v>58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42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118</v>
      </c>
      <c r="AT165" s="221" t="s">
        <v>114</v>
      </c>
      <c r="AU165" s="221" t="s">
        <v>84</v>
      </c>
      <c r="AY165" s="14" t="s">
        <v>111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82</v>
      </c>
      <c r="BK165" s="222">
        <f>ROUND(I165*H165,2)</f>
        <v>0</v>
      </c>
      <c r="BL165" s="14" t="s">
        <v>118</v>
      </c>
      <c r="BM165" s="221" t="s">
        <v>215</v>
      </c>
    </row>
    <row r="166" s="2" customFormat="1">
      <c r="A166" s="35"/>
      <c r="B166" s="36"/>
      <c r="C166" s="37"/>
      <c r="D166" s="223" t="s">
        <v>120</v>
      </c>
      <c r="E166" s="37"/>
      <c r="F166" s="224" t="s">
        <v>178</v>
      </c>
      <c r="G166" s="37"/>
      <c r="H166" s="37"/>
      <c r="I166" s="225"/>
      <c r="J166" s="37"/>
      <c r="K166" s="37"/>
      <c r="L166" s="41"/>
      <c r="M166" s="226"/>
      <c r="N166" s="227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120</v>
      </c>
      <c r="AU166" s="14" t="s">
        <v>84</v>
      </c>
    </row>
    <row r="167" s="2" customFormat="1" ht="16.5" customHeight="1">
      <c r="A167" s="35"/>
      <c r="B167" s="36"/>
      <c r="C167" s="209" t="s">
        <v>216</v>
      </c>
      <c r="D167" s="209" t="s">
        <v>114</v>
      </c>
      <c r="E167" s="210" t="s">
        <v>217</v>
      </c>
      <c r="F167" s="211" t="s">
        <v>218</v>
      </c>
      <c r="G167" s="212" t="s">
        <v>206</v>
      </c>
      <c r="H167" s="213">
        <v>10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42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118</v>
      </c>
      <c r="AT167" s="221" t="s">
        <v>114</v>
      </c>
      <c r="AU167" s="221" t="s">
        <v>84</v>
      </c>
      <c r="AY167" s="14" t="s">
        <v>111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82</v>
      </c>
      <c r="BK167" s="222">
        <f>ROUND(I167*H167,2)</f>
        <v>0</v>
      </c>
      <c r="BL167" s="14" t="s">
        <v>118</v>
      </c>
      <c r="BM167" s="221" t="s">
        <v>219</v>
      </c>
    </row>
    <row r="168" s="2" customFormat="1">
      <c r="A168" s="35"/>
      <c r="B168" s="36"/>
      <c r="C168" s="37"/>
      <c r="D168" s="223" t="s">
        <v>120</v>
      </c>
      <c r="E168" s="37"/>
      <c r="F168" s="224" t="s">
        <v>178</v>
      </c>
      <c r="G168" s="37"/>
      <c r="H168" s="37"/>
      <c r="I168" s="225"/>
      <c r="J168" s="37"/>
      <c r="K168" s="37"/>
      <c r="L168" s="41"/>
      <c r="M168" s="226"/>
      <c r="N168" s="227"/>
      <c r="O168" s="88"/>
      <c r="P168" s="88"/>
      <c r="Q168" s="88"/>
      <c r="R168" s="88"/>
      <c r="S168" s="88"/>
      <c r="T168" s="89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4" t="s">
        <v>120</v>
      </c>
      <c r="AU168" s="14" t="s">
        <v>84</v>
      </c>
    </row>
    <row r="169" s="2" customFormat="1" ht="16.5" customHeight="1">
      <c r="A169" s="35"/>
      <c r="B169" s="36"/>
      <c r="C169" s="209" t="s">
        <v>220</v>
      </c>
      <c r="D169" s="209" t="s">
        <v>114</v>
      </c>
      <c r="E169" s="210" t="s">
        <v>221</v>
      </c>
      <c r="F169" s="211" t="s">
        <v>222</v>
      </c>
      <c r="G169" s="212" t="s">
        <v>206</v>
      </c>
      <c r="H169" s="213">
        <v>657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42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118</v>
      </c>
      <c r="AT169" s="221" t="s">
        <v>114</v>
      </c>
      <c r="AU169" s="221" t="s">
        <v>84</v>
      </c>
      <c r="AY169" s="14" t="s">
        <v>111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82</v>
      </c>
      <c r="BK169" s="222">
        <f>ROUND(I169*H169,2)</f>
        <v>0</v>
      </c>
      <c r="BL169" s="14" t="s">
        <v>118</v>
      </c>
      <c r="BM169" s="221" t="s">
        <v>223</v>
      </c>
    </row>
    <row r="170" s="2" customFormat="1">
      <c r="A170" s="35"/>
      <c r="B170" s="36"/>
      <c r="C170" s="37"/>
      <c r="D170" s="223" t="s">
        <v>120</v>
      </c>
      <c r="E170" s="37"/>
      <c r="F170" s="224" t="s">
        <v>178</v>
      </c>
      <c r="G170" s="37"/>
      <c r="H170" s="37"/>
      <c r="I170" s="225"/>
      <c r="J170" s="37"/>
      <c r="K170" s="37"/>
      <c r="L170" s="41"/>
      <c r="M170" s="226"/>
      <c r="N170" s="227"/>
      <c r="O170" s="88"/>
      <c r="P170" s="88"/>
      <c r="Q170" s="88"/>
      <c r="R170" s="88"/>
      <c r="S170" s="88"/>
      <c r="T170" s="89"/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T170" s="14" t="s">
        <v>120</v>
      </c>
      <c r="AU170" s="14" t="s">
        <v>84</v>
      </c>
    </row>
    <row r="171" s="12" customFormat="1" ht="22.8" customHeight="1">
      <c r="A171" s="12"/>
      <c r="B171" s="193"/>
      <c r="C171" s="194"/>
      <c r="D171" s="195" t="s">
        <v>76</v>
      </c>
      <c r="E171" s="207" t="s">
        <v>224</v>
      </c>
      <c r="F171" s="207" t="s">
        <v>225</v>
      </c>
      <c r="G171" s="194"/>
      <c r="H171" s="194"/>
      <c r="I171" s="197"/>
      <c r="J171" s="208">
        <f>BK171</f>
        <v>0</v>
      </c>
      <c r="K171" s="194"/>
      <c r="L171" s="199"/>
      <c r="M171" s="200"/>
      <c r="N171" s="201"/>
      <c r="O171" s="201"/>
      <c r="P171" s="202">
        <f>SUM(P172:P176)</f>
        <v>0</v>
      </c>
      <c r="Q171" s="201"/>
      <c r="R171" s="202">
        <f>SUM(R172:R176)</f>
        <v>0</v>
      </c>
      <c r="S171" s="201"/>
      <c r="T171" s="203">
        <f>SUM(T172:T176)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4" t="s">
        <v>82</v>
      </c>
      <c r="AT171" s="205" t="s">
        <v>76</v>
      </c>
      <c r="AU171" s="205" t="s">
        <v>82</v>
      </c>
      <c r="AY171" s="204" t="s">
        <v>111</v>
      </c>
      <c r="BK171" s="206">
        <f>SUM(BK172:BK176)</f>
        <v>0</v>
      </c>
    </row>
    <row r="172" s="2" customFormat="1" ht="16.5" customHeight="1">
      <c r="A172" s="35"/>
      <c r="B172" s="36"/>
      <c r="C172" s="209" t="s">
        <v>226</v>
      </c>
      <c r="D172" s="209" t="s">
        <v>114</v>
      </c>
      <c r="E172" s="210" t="s">
        <v>227</v>
      </c>
      <c r="F172" s="211" t="s">
        <v>228</v>
      </c>
      <c r="G172" s="212" t="s">
        <v>117</v>
      </c>
      <c r="H172" s="213">
        <v>220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42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118</v>
      </c>
      <c r="AT172" s="221" t="s">
        <v>114</v>
      </c>
      <c r="AU172" s="221" t="s">
        <v>84</v>
      </c>
      <c r="AY172" s="14" t="s">
        <v>111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82</v>
      </c>
      <c r="BK172" s="222">
        <f>ROUND(I172*H172,2)</f>
        <v>0</v>
      </c>
      <c r="BL172" s="14" t="s">
        <v>118</v>
      </c>
      <c r="BM172" s="221" t="s">
        <v>229</v>
      </c>
    </row>
    <row r="173" s="2" customFormat="1">
      <c r="A173" s="35"/>
      <c r="B173" s="36"/>
      <c r="C173" s="37"/>
      <c r="D173" s="223" t="s">
        <v>120</v>
      </c>
      <c r="E173" s="37"/>
      <c r="F173" s="224" t="s">
        <v>230</v>
      </c>
      <c r="G173" s="37"/>
      <c r="H173" s="37"/>
      <c r="I173" s="225"/>
      <c r="J173" s="37"/>
      <c r="K173" s="37"/>
      <c r="L173" s="41"/>
      <c r="M173" s="226"/>
      <c r="N173" s="227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120</v>
      </c>
      <c r="AU173" s="14" t="s">
        <v>84</v>
      </c>
    </row>
    <row r="174" s="2" customFormat="1" ht="16.5" customHeight="1">
      <c r="A174" s="35"/>
      <c r="B174" s="36"/>
      <c r="C174" s="209" t="s">
        <v>231</v>
      </c>
      <c r="D174" s="209" t="s">
        <v>114</v>
      </c>
      <c r="E174" s="210" t="s">
        <v>232</v>
      </c>
      <c r="F174" s="211" t="s">
        <v>233</v>
      </c>
      <c r="G174" s="212" t="s">
        <v>206</v>
      </c>
      <c r="H174" s="213">
        <v>7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42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118</v>
      </c>
      <c r="AT174" s="221" t="s">
        <v>114</v>
      </c>
      <c r="AU174" s="221" t="s">
        <v>84</v>
      </c>
      <c r="AY174" s="14" t="s">
        <v>111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82</v>
      </c>
      <c r="BK174" s="222">
        <f>ROUND(I174*H174,2)</f>
        <v>0</v>
      </c>
      <c r="BL174" s="14" t="s">
        <v>118</v>
      </c>
      <c r="BM174" s="221" t="s">
        <v>234</v>
      </c>
    </row>
    <row r="175" s="2" customFormat="1" ht="16.5" customHeight="1">
      <c r="A175" s="35"/>
      <c r="B175" s="36"/>
      <c r="C175" s="209" t="s">
        <v>235</v>
      </c>
      <c r="D175" s="209" t="s">
        <v>114</v>
      </c>
      <c r="E175" s="210" t="s">
        <v>236</v>
      </c>
      <c r="F175" s="211" t="s">
        <v>237</v>
      </c>
      <c r="G175" s="212" t="s">
        <v>117</v>
      </c>
      <c r="H175" s="213">
        <v>82.900000000000006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42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118</v>
      </c>
      <c r="AT175" s="221" t="s">
        <v>114</v>
      </c>
      <c r="AU175" s="221" t="s">
        <v>84</v>
      </c>
      <c r="AY175" s="14" t="s">
        <v>111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82</v>
      </c>
      <c r="BK175" s="222">
        <f>ROUND(I175*H175,2)</f>
        <v>0</v>
      </c>
      <c r="BL175" s="14" t="s">
        <v>118</v>
      </c>
      <c r="BM175" s="221" t="s">
        <v>238</v>
      </c>
    </row>
    <row r="176" s="2" customFormat="1">
      <c r="A176" s="35"/>
      <c r="B176" s="36"/>
      <c r="C176" s="37"/>
      <c r="D176" s="223" t="s">
        <v>120</v>
      </c>
      <c r="E176" s="37"/>
      <c r="F176" s="224" t="s">
        <v>239</v>
      </c>
      <c r="G176" s="37"/>
      <c r="H176" s="37"/>
      <c r="I176" s="225"/>
      <c r="J176" s="37"/>
      <c r="K176" s="37"/>
      <c r="L176" s="41"/>
      <c r="M176" s="226"/>
      <c r="N176" s="227"/>
      <c r="O176" s="88"/>
      <c r="P176" s="88"/>
      <c r="Q176" s="88"/>
      <c r="R176" s="88"/>
      <c r="S176" s="88"/>
      <c r="T176" s="89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T176" s="14" t="s">
        <v>120</v>
      </c>
      <c r="AU176" s="14" t="s">
        <v>84</v>
      </c>
    </row>
    <row r="177" s="12" customFormat="1" ht="22.8" customHeight="1">
      <c r="A177" s="12"/>
      <c r="B177" s="193"/>
      <c r="C177" s="194"/>
      <c r="D177" s="195" t="s">
        <v>76</v>
      </c>
      <c r="E177" s="207" t="s">
        <v>240</v>
      </c>
      <c r="F177" s="207" t="s">
        <v>241</v>
      </c>
      <c r="G177" s="194"/>
      <c r="H177" s="194"/>
      <c r="I177" s="197"/>
      <c r="J177" s="208">
        <f>BK177</f>
        <v>0</v>
      </c>
      <c r="K177" s="194"/>
      <c r="L177" s="199"/>
      <c r="M177" s="200"/>
      <c r="N177" s="201"/>
      <c r="O177" s="201"/>
      <c r="P177" s="202">
        <f>SUM(P178:P181)</f>
        <v>0</v>
      </c>
      <c r="Q177" s="201"/>
      <c r="R177" s="202">
        <f>SUM(R178:R181)</f>
        <v>0</v>
      </c>
      <c r="S177" s="201"/>
      <c r="T177" s="203">
        <f>SUM(T178:T181)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4" t="s">
        <v>82</v>
      </c>
      <c r="AT177" s="205" t="s">
        <v>76</v>
      </c>
      <c r="AU177" s="205" t="s">
        <v>82</v>
      </c>
      <c r="AY177" s="204" t="s">
        <v>111</v>
      </c>
      <c r="BK177" s="206">
        <f>SUM(BK178:BK181)</f>
        <v>0</v>
      </c>
    </row>
    <row r="178" s="2" customFormat="1" ht="16.5" customHeight="1">
      <c r="A178" s="35"/>
      <c r="B178" s="36"/>
      <c r="C178" s="209" t="s">
        <v>242</v>
      </c>
      <c r="D178" s="209" t="s">
        <v>114</v>
      </c>
      <c r="E178" s="210" t="s">
        <v>243</v>
      </c>
      <c r="F178" s="211" t="s">
        <v>244</v>
      </c>
      <c r="G178" s="212" t="s">
        <v>245</v>
      </c>
      <c r="H178" s="213">
        <v>1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42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118</v>
      </c>
      <c r="AT178" s="221" t="s">
        <v>114</v>
      </c>
      <c r="AU178" s="221" t="s">
        <v>84</v>
      </c>
      <c r="AY178" s="14" t="s">
        <v>111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82</v>
      </c>
      <c r="BK178" s="222">
        <f>ROUND(I178*H178,2)</f>
        <v>0</v>
      </c>
      <c r="BL178" s="14" t="s">
        <v>118</v>
      </c>
      <c r="BM178" s="221" t="s">
        <v>246</v>
      </c>
    </row>
    <row r="179" s="2" customFormat="1" ht="16.5" customHeight="1">
      <c r="A179" s="35"/>
      <c r="B179" s="36"/>
      <c r="C179" s="209" t="s">
        <v>247</v>
      </c>
      <c r="D179" s="209" t="s">
        <v>114</v>
      </c>
      <c r="E179" s="210" t="s">
        <v>248</v>
      </c>
      <c r="F179" s="211" t="s">
        <v>249</v>
      </c>
      <c r="G179" s="212" t="s">
        <v>245</v>
      </c>
      <c r="H179" s="213">
        <v>1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42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118</v>
      </c>
      <c r="AT179" s="221" t="s">
        <v>114</v>
      </c>
      <c r="AU179" s="221" t="s">
        <v>84</v>
      </c>
      <c r="AY179" s="14" t="s">
        <v>111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82</v>
      </c>
      <c r="BK179" s="222">
        <f>ROUND(I179*H179,2)</f>
        <v>0</v>
      </c>
      <c r="BL179" s="14" t="s">
        <v>118</v>
      </c>
      <c r="BM179" s="221" t="s">
        <v>250</v>
      </c>
    </row>
    <row r="180" s="2" customFormat="1" ht="16.5" customHeight="1">
      <c r="A180" s="35"/>
      <c r="B180" s="36"/>
      <c r="C180" s="209" t="s">
        <v>251</v>
      </c>
      <c r="D180" s="209" t="s">
        <v>114</v>
      </c>
      <c r="E180" s="210" t="s">
        <v>252</v>
      </c>
      <c r="F180" s="211" t="s">
        <v>253</v>
      </c>
      <c r="G180" s="212" t="s">
        <v>245</v>
      </c>
      <c r="H180" s="213">
        <v>1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42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118</v>
      </c>
      <c r="AT180" s="221" t="s">
        <v>114</v>
      </c>
      <c r="AU180" s="221" t="s">
        <v>84</v>
      </c>
      <c r="AY180" s="14" t="s">
        <v>111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82</v>
      </c>
      <c r="BK180" s="222">
        <f>ROUND(I180*H180,2)</f>
        <v>0</v>
      </c>
      <c r="BL180" s="14" t="s">
        <v>118</v>
      </c>
      <c r="BM180" s="221" t="s">
        <v>254</v>
      </c>
    </row>
    <row r="181" s="2" customFormat="1" ht="21.75" customHeight="1">
      <c r="A181" s="35"/>
      <c r="B181" s="36"/>
      <c r="C181" s="209" t="s">
        <v>255</v>
      </c>
      <c r="D181" s="209" t="s">
        <v>114</v>
      </c>
      <c r="E181" s="210" t="s">
        <v>256</v>
      </c>
      <c r="F181" s="211" t="s">
        <v>257</v>
      </c>
      <c r="G181" s="212" t="s">
        <v>245</v>
      </c>
      <c r="H181" s="213">
        <v>1</v>
      </c>
      <c r="I181" s="214"/>
      <c r="J181" s="215">
        <f>ROUND(I181*H181,2)</f>
        <v>0</v>
      </c>
      <c r="K181" s="216"/>
      <c r="L181" s="41"/>
      <c r="M181" s="228" t="s">
        <v>1</v>
      </c>
      <c r="N181" s="229" t="s">
        <v>42</v>
      </c>
      <c r="O181" s="230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118</v>
      </c>
      <c r="AT181" s="221" t="s">
        <v>114</v>
      </c>
      <c r="AU181" s="221" t="s">
        <v>84</v>
      </c>
      <c r="AY181" s="14" t="s">
        <v>111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82</v>
      </c>
      <c r="BK181" s="222">
        <f>ROUND(I181*H181,2)</f>
        <v>0</v>
      </c>
      <c r="BL181" s="14" t="s">
        <v>118</v>
      </c>
      <c r="BM181" s="221" t="s">
        <v>258</v>
      </c>
    </row>
    <row r="182" s="2" customFormat="1" ht="6.96" customHeight="1">
      <c r="A182" s="35"/>
      <c r="B182" s="63"/>
      <c r="C182" s="64"/>
      <c r="D182" s="64"/>
      <c r="E182" s="64"/>
      <c r="F182" s="64"/>
      <c r="G182" s="64"/>
      <c r="H182" s="64"/>
      <c r="I182" s="64"/>
      <c r="J182" s="64"/>
      <c r="K182" s="64"/>
      <c r="L182" s="41"/>
      <c r="M182" s="35"/>
      <c r="O182" s="35"/>
      <c r="P182" s="35"/>
      <c r="Q182" s="35"/>
      <c r="R182" s="35"/>
      <c r="S182" s="35"/>
      <c r="T182" s="35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</row>
  </sheetData>
  <sheetProtection sheet="1" autoFilter="0" formatColumns="0" formatRows="0" objects="1" scenarios="1" spinCount="100000" saltValue="F8TWlNY3qz3O0N/zpgeKmrzDVTBNkftM1J+J6XpVfVjB07+P3tkWItqCqFMn1MzYv5Y1llR8/uSyTDLBDSY0cw==" hashValue="cCwopEGG0jgYpXiGsG+DRlJd73dIG0wz/ptywn1glUTJC+7eZ8RpX+2sXzc2o8yMGdmDthWSCOyFjpYdAP9fHQ==" algorithmName="SHA-512" password="CC35"/>
  <autoFilter ref="C117:K181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NONAME\Petr</dc:creator>
  <cp:lastModifiedBy>NONAME\Petr</cp:lastModifiedBy>
  <dcterms:created xsi:type="dcterms:W3CDTF">2026-02-24T07:11:37Z</dcterms:created>
  <dcterms:modified xsi:type="dcterms:W3CDTF">2026-02-24T07:11:39Z</dcterms:modified>
</cp:coreProperties>
</file>